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chiv projekce\105 Archix\Knihovna Šlapanice\DPS\Zpracování\TISK ELEKTROINSTALACE 31.3.2019\"/>
    </mc:Choice>
  </mc:AlternateContent>
  <bookViews>
    <workbookView xWindow="-15" yWindow="4575" windowWidth="20115" windowHeight="9270"/>
  </bookViews>
  <sheets>
    <sheet name="Krycí list" sheetId="5" r:id="rId1"/>
    <sheet name="Rekapitulace" sheetId="6" r:id="rId2"/>
    <sheet name="Položky" sheetId="8" r:id="rId3"/>
  </sheets>
  <externalReferences>
    <externalReference r:id="rId4"/>
    <externalReference r:id="rId5"/>
  </externalReferences>
  <definedNames>
    <definedName name="cisloobjektu" localSheetId="2">'[1]Krycí list'!$A$4</definedName>
    <definedName name="cisloobjektu">'Krycí list'!$A$4</definedName>
    <definedName name="cislostavby" localSheetId="2">'[1]Krycí list'!$A$6</definedName>
    <definedName name="cislostavby">'Krycí list'!$A$6</definedName>
    <definedName name="Datum">'Krycí list'!$B$26</definedName>
    <definedName name="Dil">Rekapitulace!$A$6</definedName>
    <definedName name="Dodavka" localSheetId="2">[1]Rekapitulace!$G$10</definedName>
    <definedName name="Dodavka">Rekapitulace!$G$9</definedName>
    <definedName name="Dodavka0">[2]Položky!#REF!</definedName>
    <definedName name="HSV" localSheetId="2">[1]Rekapitulace!$E$10</definedName>
    <definedName name="HSV">Rekapitulace!$E$9</definedName>
    <definedName name="HSV0">[2]Položky!#REF!</definedName>
    <definedName name="HZS" localSheetId="2">[1]Rekapitulace!$H$10</definedName>
    <definedName name="HZS">Rekapitulace!$H$9</definedName>
    <definedName name="HZS0">[2]Položky!#REF!</definedName>
    <definedName name="JKSO">'Krycí list'!$F$4</definedName>
    <definedName name="MJ">'Krycí list'!$G$4</definedName>
    <definedName name="Mont" localSheetId="2">[1]Rekapitulace!#REF!</definedName>
    <definedName name="Mont">Rekapitulace!#REF!</definedName>
    <definedName name="Montaz0">[2]Položky!#REF!</definedName>
    <definedName name="NazevDilu">Rekapitulace!$B$6</definedName>
    <definedName name="nazevobjektu" localSheetId="2">'[1]Krycí list'!$C$4</definedName>
    <definedName name="nazevobjektu">'Krycí list'!$C$4</definedName>
    <definedName name="nazevstavby" localSheetId="2">'[1]Krycí list'!$C$6</definedName>
    <definedName name="nazevstavby">'Krycí list'!$C$6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1">Rekapitulace!$A$1:$H$16</definedName>
    <definedName name="PocetMJ" localSheetId="2">'[1]Krycí list'!$G$7</definedName>
    <definedName name="PocetMJ">'Krycí list'!$G$7</definedName>
    <definedName name="Poznamka">'Krycí list'!$B$37</definedName>
    <definedName name="Projektant">'Krycí list'!$C$7</definedName>
    <definedName name="PSV" localSheetId="2">[1]Rekapitulace!$F$10</definedName>
    <definedName name="PSV">Rekapitulace!$F$9</definedName>
    <definedName name="PSV0">[2]Položky!#REF!</definedName>
    <definedName name="Typ">[2]Položky!#REF!</definedName>
    <definedName name="VRN" localSheetId="2">[1]Rekapitulace!#REF!</definedName>
    <definedName name="VRN">Rekapitulace!#REF!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list'!$B$11</definedName>
  </definedNames>
  <calcPr calcId="152511" iterateDelta="1E-4"/>
</workbook>
</file>

<file path=xl/calcChain.xml><?xml version="1.0" encoding="utf-8"?>
<calcChain xmlns="http://schemas.openxmlformats.org/spreadsheetml/2006/main">
  <c r="G94" i="8" l="1"/>
  <c r="B58" i="8"/>
  <c r="G104" i="8"/>
  <c r="G100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50" i="8"/>
  <c r="G51" i="8"/>
  <c r="G52" i="8"/>
  <c r="G53" i="8"/>
  <c r="G54" i="8"/>
  <c r="G55" i="8"/>
  <c r="G56" i="8"/>
  <c r="G57" i="8"/>
  <c r="B88" i="8"/>
  <c r="G90" i="8"/>
  <c r="G95" i="8" s="1"/>
  <c r="G91" i="8"/>
  <c r="G92" i="8"/>
  <c r="G93" i="8"/>
  <c r="B95" i="8"/>
  <c r="G97" i="8"/>
  <c r="G73" i="8"/>
  <c r="G72" i="8"/>
  <c r="G71" i="8"/>
  <c r="G70" i="8"/>
  <c r="G69" i="8"/>
  <c r="G68" i="8"/>
  <c r="G67" i="8"/>
  <c r="G66" i="8"/>
  <c r="G65" i="8"/>
  <c r="G64" i="8"/>
  <c r="G49" i="8"/>
  <c r="G15" i="8"/>
  <c r="G47" i="8" l="1"/>
  <c r="G37" i="8"/>
  <c r="G31" i="8"/>
  <c r="G28" i="8"/>
  <c r="G27" i="8"/>
  <c r="G23" i="8"/>
  <c r="G21" i="8"/>
  <c r="B105" i="8" l="1"/>
  <c r="G103" i="8"/>
  <c r="G102" i="8"/>
  <c r="G101" i="8"/>
  <c r="B98" i="8"/>
  <c r="G98" i="8"/>
  <c r="G63" i="8"/>
  <c r="G62" i="8"/>
  <c r="G61" i="8"/>
  <c r="G60" i="8"/>
  <c r="G48" i="8"/>
  <c r="G46" i="8"/>
  <c r="G45" i="8"/>
  <c r="G44" i="8"/>
  <c r="G43" i="8"/>
  <c r="G42" i="8"/>
  <c r="G41" i="8"/>
  <c r="G40" i="8"/>
  <c r="G39" i="8"/>
  <c r="G38" i="8"/>
  <c r="G36" i="8"/>
  <c r="G35" i="8"/>
  <c r="G34" i="8"/>
  <c r="G33" i="8"/>
  <c r="G32" i="8"/>
  <c r="G30" i="8"/>
  <c r="G29" i="8"/>
  <c r="G26" i="8"/>
  <c r="G25" i="8"/>
  <c r="G24" i="8"/>
  <c r="G20" i="8"/>
  <c r="G22" i="8"/>
  <c r="G19" i="8"/>
  <c r="G18" i="8"/>
  <c r="G17" i="8"/>
  <c r="G16" i="8"/>
  <c r="G14" i="8"/>
  <c r="G13" i="8"/>
  <c r="G12" i="8"/>
  <c r="G11" i="8"/>
  <c r="G10" i="8"/>
  <c r="G9" i="8"/>
  <c r="G8" i="8"/>
  <c r="G7" i="8"/>
  <c r="G88" i="8" l="1"/>
  <c r="G58" i="8"/>
  <c r="G106" i="8" s="1"/>
  <c r="G105" i="8"/>
  <c r="G7" i="6" l="1"/>
  <c r="C16" i="5"/>
  <c r="H7" i="6"/>
  <c r="H9" i="6" s="1"/>
  <c r="C20" i="5" s="1"/>
  <c r="F7" i="6"/>
  <c r="F9" i="6" s="1"/>
  <c r="C17" i="5" s="1"/>
  <c r="E7" i="6"/>
  <c r="B7" i="6"/>
  <c r="A7" i="6"/>
  <c r="C2" i="6"/>
  <c r="C1" i="6"/>
  <c r="F31" i="5"/>
  <c r="G8" i="5"/>
  <c r="G9" i="6" l="1"/>
  <c r="H16" i="6" l="1"/>
  <c r="G21" i="5" s="1"/>
  <c r="G22" i="5" s="1"/>
  <c r="C14" i="5"/>
  <c r="C18" i="5" s="1"/>
  <c r="C21" i="5" s="1"/>
  <c r="C22" i="5" l="1"/>
  <c r="F32" i="5" s="1"/>
  <c r="F33" i="5" s="1"/>
  <c r="F34" i="5" s="1"/>
  <c r="C113" i="8"/>
</calcChain>
</file>

<file path=xl/sharedStrings.xml><?xml version="1.0" encoding="utf-8"?>
<sst xmlns="http://schemas.openxmlformats.org/spreadsheetml/2006/main" count="473" uniqueCount="264">
  <si>
    <t>Poř. č.</t>
  </si>
  <si>
    <t>Ceníkové číslo položky</t>
  </si>
  <si>
    <t>Popis položky</t>
  </si>
  <si>
    <t>Měrná jednotka</t>
  </si>
  <si>
    <t>Počet MJ</t>
  </si>
  <si>
    <t>Č. oddílu 1</t>
  </si>
  <si>
    <t>Č. oddílu 2</t>
  </si>
  <si>
    <t>DPH</t>
  </si>
  <si>
    <t>Kč</t>
  </si>
  <si>
    <t>JC</t>
  </si>
  <si>
    <t>CELKEM</t>
  </si>
  <si>
    <t>Dodávka + Montáž</t>
  </si>
  <si>
    <t>Silnoproudé elektroinstalace</t>
  </si>
  <si>
    <t>Elektroinstalace</t>
  </si>
  <si>
    <t>Dodávky</t>
  </si>
  <si>
    <t>1.</t>
  </si>
  <si>
    <t>2.</t>
  </si>
  <si>
    <t>3.</t>
  </si>
  <si>
    <t>4.</t>
  </si>
  <si>
    <t>5.</t>
  </si>
  <si>
    <t>6.</t>
  </si>
  <si>
    <t>7.</t>
  </si>
  <si>
    <t>8.</t>
  </si>
  <si>
    <t>11.</t>
  </si>
  <si>
    <t>12.</t>
  </si>
  <si>
    <t>13.</t>
  </si>
  <si>
    <t>20.</t>
  </si>
  <si>
    <t>25.</t>
  </si>
  <si>
    <t>37.</t>
  </si>
  <si>
    <t>38.</t>
  </si>
  <si>
    <t>40.</t>
  </si>
  <si>
    <t>41.</t>
  </si>
  <si>
    <t>vlastní</t>
  </si>
  <si>
    <t>Vlastní</t>
  </si>
  <si>
    <t>Vlasrní</t>
  </si>
  <si>
    <t xml:space="preserve">Krabice přístrojová KP 68, KZ 3, bez zapojení </t>
  </si>
  <si>
    <t xml:space="preserve">Krabice odbočná KR 68, se zapojením-kruhová </t>
  </si>
  <si>
    <t xml:space="preserve">Krabice odbočná KR 97, se zapojením-kruhová </t>
  </si>
  <si>
    <t xml:space="preserve">Rozvodka krabicová z lis. izol. 6455-11 do 4 mm2 </t>
  </si>
  <si>
    <t xml:space="preserve">Osazení hmoždinky do cihlového zdiva, HM 8 </t>
  </si>
  <si>
    <t xml:space="preserve">Ukončení vodičů v rozvaděči + zapojení do 2,5 mm2 </t>
  </si>
  <si>
    <t xml:space="preserve">Ukončení vodičů v rozvaděči + zapojení do 50 mm2 </t>
  </si>
  <si>
    <t>EKV Přípojnice</t>
  </si>
  <si>
    <t>Požární příchytka dvojitá</t>
  </si>
  <si>
    <t xml:space="preserve">Kabel CYKY-m 750 V 2 x 1,5 mm2 volně uložený </t>
  </si>
  <si>
    <t xml:space="preserve">Kabel CYKY-m 750 V 3 x 1,5 mm2 volně uložený </t>
  </si>
  <si>
    <t xml:space="preserve">Kabel CYKY-m 750 V 3 x 2,5 mm2 volně uložený </t>
  </si>
  <si>
    <t xml:space="preserve">Kabel CYKY-m 750 V 5 x 1,5 mm2 volně uložený </t>
  </si>
  <si>
    <t>m</t>
  </si>
  <si>
    <t>kus</t>
  </si>
  <si>
    <t>ks</t>
  </si>
  <si>
    <t>Pomocné práce</t>
  </si>
  <si>
    <t>Vysekání rýh 30/30</t>
  </si>
  <si>
    <t>Zaplnění rýh</t>
  </si>
  <si>
    <t>Vrtání děr do d=50mm</t>
  </si>
  <si>
    <t>Požární ucpávka</t>
  </si>
  <si>
    <t>m2</t>
  </si>
  <si>
    <t>Č. oddílu 3</t>
  </si>
  <si>
    <t>Demontáže</t>
  </si>
  <si>
    <t>Likvidace odpadu</t>
  </si>
  <si>
    <t>kg</t>
  </si>
  <si>
    <t>"DODÁVKY" CELKEM</t>
  </si>
  <si>
    <t>"DEMONTÁŽE" CELKEM</t>
  </si>
  <si>
    <t>"ELEKTRO SILNOPROUD" CELKEM</t>
  </si>
  <si>
    <t>"POMOCNÉ PRÁCE" CELKEM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</si>
  <si>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</si>
  <si>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</si>
  <si>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</si>
  <si>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</si>
  <si>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</si>
  <si>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</si>
  <si>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</si>
  <si>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ing. Kadrnožka Miroslav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</si>
  <si>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</si>
  <si>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</si>
  <si>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</si>
  <si>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</si>
  <si>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</si>
  <si>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</si>
  <si>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</si>
  <si>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ing. Miroslav Kadrnožka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</si>
  <si>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</si>
  <si>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</si>
  <si>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</si>
  <si>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</si>
  <si>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</si>
  <si>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</si>
  <si>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</si>
  <si>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</si>
  <si>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</si>
  <si>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</si>
  <si>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</si>
  <si>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</si>
  <si>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</si>
  <si>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</si>
  <si>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</si>
  <si>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</si>
  <si>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</si>
  <si>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</si>
  <si>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</si>
  <si>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</si>
  <si>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</si>
  <si>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</si>
  <si>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</si>
  <si>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ing. Kadrnožka</t>
  </si>
  <si>
    <t>Základ pro DPH</t>
  </si>
  <si>
    <t>%  činí :</t>
  </si>
  <si>
    <t>CENA ZA OBJEKT CELKEM</t>
  </si>
  <si>
    <t xml:space="preserve"> </t>
  </si>
  <si>
    <t>REKAPITULACE  STAVEBNÍCH  DÍLŮ</t>
  </si>
  <si>
    <t>Stavební díl</t>
  </si>
  <si>
    <t>HSV</t>
  </si>
  <si>
    <t>PSV</t>
  </si>
  <si>
    <t>CELKEM  OBJEKT</t>
  </si>
  <si>
    <t>VEDLEJŠÍ ROZPOČTOVÉ  NÁKLADY</t>
  </si>
  <si>
    <t>Název VRN</t>
  </si>
  <si>
    <t>CELKEM VRN</t>
  </si>
  <si>
    <t>Mimostaveništní doprava-dovoz materiálu na staveňště</t>
  </si>
  <si>
    <t>Pomocný materiál pro elektropráce (šrouby, svorky, příchytky)</t>
  </si>
  <si>
    <t>Poznámka : Pokud jsou ve výkazu uvedeny konkrétní výrobky, slouží jako vzor, jehož parametry jsou minimálně požadovány pro dodávku.</t>
  </si>
  <si>
    <t xml:space="preserve">Trubka ohebná pod omítku, typ 23.. 23 mm                                                                   </t>
  </si>
  <si>
    <t xml:space="preserve">Trubka tuhá z PVC uložená pevně, 23 mm                                             </t>
  </si>
  <si>
    <t>Kabelový žlab125/50 vč.konstrukce</t>
  </si>
  <si>
    <t>23.</t>
  </si>
  <si>
    <t>29.</t>
  </si>
  <si>
    <t>44.</t>
  </si>
  <si>
    <t>Spínač vestavný jednopól.- řaz. 1, obyč.prostředí , 230V/10A</t>
  </si>
  <si>
    <t>Spínač nástěnný - řaz. 3, IP54 , 400V/25A</t>
  </si>
  <si>
    <t>9.</t>
  </si>
  <si>
    <t>10.</t>
  </si>
  <si>
    <t>14.</t>
  </si>
  <si>
    <t>17.</t>
  </si>
  <si>
    <t>18.</t>
  </si>
  <si>
    <t>22.</t>
  </si>
  <si>
    <t>26.</t>
  </si>
  <si>
    <t>27.</t>
  </si>
  <si>
    <t>32.</t>
  </si>
  <si>
    <t>33.</t>
  </si>
  <si>
    <t>43.</t>
  </si>
  <si>
    <t>Třmen uchycovací</t>
  </si>
  <si>
    <t>36.</t>
  </si>
  <si>
    <t>Dodávka + montáž</t>
  </si>
  <si>
    <t>Zapojení ventilátoru</t>
  </si>
  <si>
    <t xml:space="preserve">Vodič CYY 6 mm2 pevně uložený </t>
  </si>
  <si>
    <t>Vedení uzemňovací FeZn 30/4</t>
  </si>
  <si>
    <t>Vedení jímací AlMgSi 8 vč podpěr</t>
  </si>
  <si>
    <t>Svorka hromosvodová do dvou šroubů</t>
  </si>
  <si>
    <t>Svorka hromosvodová nad dva šrouby</t>
  </si>
  <si>
    <t>Jímací tyč vč uchycení 1,5m</t>
  </si>
  <si>
    <t>Ochranný úhelník komplet</t>
  </si>
  <si>
    <t>Revize 30hod/320Kč</t>
  </si>
  <si>
    <t>Relé SMR-T</t>
  </si>
  <si>
    <t>Spínač vestavný jednopól.- řaz. 5, obyč.prostředí , 230V/10A</t>
  </si>
  <si>
    <t>Spínač vestavný jednopól.- řaz. 6, obyč.prostředí , 230V/10A</t>
  </si>
  <si>
    <t>Spínač vestavný jednopól.- řaz.66, obyč.prostředí , 230V/10A</t>
  </si>
  <si>
    <t>Zásuvka ,  230V/16A, IP20</t>
  </si>
  <si>
    <t>Zásuvka ,  230V/16A, IP20, T3</t>
  </si>
  <si>
    <t>16.</t>
  </si>
  <si>
    <t xml:space="preserve">Kabel CYKY-m 750 V 7 x 1,5 mm2 volně uložený </t>
  </si>
  <si>
    <t>Zásuvka ,  230V/16A, IP44</t>
  </si>
  <si>
    <t>Zásuvka ,  400V/16A, IP44</t>
  </si>
  <si>
    <t>15.</t>
  </si>
  <si>
    <t>28.</t>
  </si>
  <si>
    <t>34.</t>
  </si>
  <si>
    <t>35.</t>
  </si>
  <si>
    <t>39.</t>
  </si>
  <si>
    <t>45.</t>
  </si>
  <si>
    <t>Spínač vestavný jednopól.- řaz.7, obyč.prostředí , 230V/10A</t>
  </si>
  <si>
    <t>Tlačítkový ovladač  230V/10A</t>
  </si>
  <si>
    <t>Spínač vestavný jednopól.- řaz.7, IP44 , 230V/10A</t>
  </si>
  <si>
    <t>Spínač PIR 230V/16A 180°</t>
  </si>
  <si>
    <t>Automatický splachovač 230V/10A</t>
  </si>
  <si>
    <t>Sada přivolání pomoci invalidů</t>
  </si>
  <si>
    <t>Kabelový žlab50/50 vč.konstrukce</t>
  </si>
  <si>
    <t xml:space="preserve">Kabel CYKY-m 750 V 5 x 16mm2 volně uložený </t>
  </si>
  <si>
    <t xml:space="preserve">Kabel CYKY-m 750 V 5 x 2,5 mm2 volně uložený </t>
  </si>
  <si>
    <t xml:space="preserve">Kabel CYKY-m 750 V 5 x 25 mm2 volně uložený </t>
  </si>
  <si>
    <t>19.</t>
  </si>
  <si>
    <t>21.</t>
  </si>
  <si>
    <t>24.</t>
  </si>
  <si>
    <t>30.</t>
  </si>
  <si>
    <t>31.</t>
  </si>
  <si>
    <t>42.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</si>
  <si>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</si>
  <si>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</si>
  <si>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</si>
  <si>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</si>
  <si>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</si>
  <si>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</si>
  <si>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</si>
  <si>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</si>
  <si>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</si>
  <si>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D1.4.d- Elektroinstalace silnoproud</t>
  </si>
  <si>
    <t>Knihovna Šlapanice</t>
  </si>
  <si>
    <t xml:space="preserve">Ukončení vodičů v rozvaděči + zapojení do 6mm2 </t>
  </si>
  <si>
    <t>Spínač vestavný jednopól.- řaz.5, IP44 , 230V/10A</t>
  </si>
  <si>
    <t>Tlačítkový ovladač s orientací 230V/10A inteligentní</t>
  </si>
  <si>
    <t>Sada domácí telefon audio, dva vchody, 5 telefonů vč zdroje</t>
  </si>
  <si>
    <t>Kabel JYSTY 5x2x2,5</t>
  </si>
  <si>
    <t>A -  Napájecí lišta 3f stmívatellná DALI 4000mm vč. Příslušenství</t>
  </si>
  <si>
    <t xml:space="preserve">Ap - reflektor do 3f lišty LED 24W/4K, 26°, t ěleso sv. slitina Al, barva černá, stmívatelné DALI </t>
  </si>
  <si>
    <t xml:space="preserve">B1 sv. p řisazené LED 99W/940K, těleso sv. slitina Al, černá barva, sv. se skládá ze segmentů s bodovým svícením a s opálovým krytem, stmívatelné DALI </t>
  </si>
  <si>
    <t xml:space="preserve">B2 - sv. p řisazené LED 118W/940K, rámečková konstrukce, těleso sv. slitina Al, černá barva, sv. se skládá ze segmentů s bodovým svícením a s opálovým krytem, stmívatelné DALI </t>
  </si>
  <si>
    <t xml:space="preserve">B3 sv. p řisazené LED 99W/940K, těleso sv. slitina Al, černá barva, sv. se skládá ze segmentů s bodovým svícením a s opálovým krytem, stmívatelné DALI </t>
  </si>
  <si>
    <t xml:space="preserve">B4 - sv. záv ěsné LED 118W/940K, těleso sv. slitina Al, černá barva, sv. se skládá ze segmentů s bodovým svícením a s opálovým krytem, stmívatelné DALI </t>
  </si>
  <si>
    <t xml:space="preserve">C sv. p řisazené LED 22W/940K, IP20 těleso sv. slitina Al, difuzor opál, barva černá </t>
  </si>
  <si>
    <t>D - sv. p řisazené LED 23W840K, IP20, těleso sv. slitina Al, opálový difuzor, bílá barva</t>
  </si>
  <si>
    <t xml:space="preserve">E sv. nást ěnné LED 22W/940K, těleso sv. slitina Al, difuzor opál </t>
  </si>
  <si>
    <t>F - sv. záv ěsné LED 48W/840K, IP65, materiál polykarbonát</t>
  </si>
  <si>
    <t xml:space="preserve">G sv. záv ěsné LED 23W/840K IP20, těleso  sv. slitina Al, opálový difuzor </t>
  </si>
  <si>
    <t xml:space="preserve">H- sv. p řisazené LED 7,3W/840K, IP54, těleso sv. slitina Al, difuzor tvrzené sklo, barva šedá </t>
  </si>
  <si>
    <t xml:space="preserve">I1 sv. LED p řisazené, 33W/m 840K, těleso sv. slitina Al, opálový difuzor </t>
  </si>
  <si>
    <t xml:space="preserve">I2 - sv. LED p řisazené, 33W/m 840K, těleso sv. slitina Al, opálový difuzor </t>
  </si>
  <si>
    <t xml:space="preserve">J - sv. p řisazené LED 12W/940K 43°, IP20, těleso sv. slitina Al, difuzor čiré sklo, barva černá </t>
  </si>
  <si>
    <t>K - sv. vestavné LED 13W/940K, 20°, nastavitelný směr vyzařování, barva černá, stmívatelné DALI  VČ NAPAJEČE</t>
  </si>
  <si>
    <t>L - profil LED 14W/4K 24V, speciální matná optika 30°, nastavitelný směr vyzařování, trafo externě, délka 1000mm + převodník, zdroj</t>
  </si>
  <si>
    <t>L1 - LED profil 16x12mm, zalitý, 9W/m/840K 24V + převodník, zdroj</t>
  </si>
  <si>
    <t xml:space="preserve">M - sv. p řisazené LED 55W/840K, vysoký opálový kryt, al slitina, L=1740mm, různé barevné provedení, stmívatelné DALI </t>
  </si>
  <si>
    <t xml:space="preserve">N - sv. nouzové p řisazené LED, 3 hod., včetně piktogramu pro značení únikové cesty, autotest, </t>
  </si>
  <si>
    <t xml:space="preserve">N1 - sv. nouzové p řisazené LED 3hod, antipanikové osvětlení, autotest </t>
  </si>
  <si>
    <t xml:space="preserve">N1z - sv. nouzové záv ěsné LED 3hod, antipanikové osvětlení, autotest </t>
  </si>
  <si>
    <t xml:space="preserve">N2 - sv. LED p řisazené nouzové svítící při výpadku po dobu 3hod, optika vyzařování area </t>
  </si>
  <si>
    <t xml:space="preserve">O- sv. LED vestavné 22W/940K t ěleso AL slitina povrch úprava bílý lak matný, difuzor OPAL polykarbonat zapuštěný v konickém rámečku, díky čemuž svítidlo dělá na stropě světelnou auru kolem sebe, krytí IP43, d= 260mm </t>
  </si>
  <si>
    <t xml:space="preserve">P - sv. zemní LED 8W/840K, 230V, IP67, asymetrické vyzařování </t>
  </si>
  <si>
    <t xml:space="preserve">Q - sv. nást ěnné LED 8W/840K, 230V, IP65, těleso sv slitina Al, difuzor PC, svítící pouze dolů, barva antracit </t>
  </si>
  <si>
    <t xml:space="preserve">Q1 - sv. nást ěnné LED 14W/840K, 230V, IP65, těleso sv slitina Al, difuzor PC, svítící nahorů dolů, barva antracit </t>
  </si>
  <si>
    <t>DALI řídící systém</t>
  </si>
  <si>
    <t>Rozvaděč RE  viz výkres 09</t>
  </si>
  <si>
    <t>Rozvaděč RK  viz výkres 10</t>
  </si>
  <si>
    <t>Ovládací skříň MS viz výkres 11</t>
  </si>
  <si>
    <t>Rozvaděč RL1 viz výkres 12</t>
  </si>
  <si>
    <t>Rozvaděč RD viz výkres 13</t>
  </si>
  <si>
    <t>SVÍTIDLA</t>
  </si>
  <si>
    <t>"ELEKTROINSTALACE" CELKEM</t>
  </si>
  <si>
    <t>"Svítidla" CELKEM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</si>
  <si>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</si>
  <si>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</si>
  <si>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</si>
  <si>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</si>
  <si>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</si>
  <si>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</si>
  <si>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</si>
  <si>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</si>
  <si>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</si>
  <si>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</si>
  <si>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</si>
  <si>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</si>
  <si>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</si>
  <si>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</si>
  <si>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</si>
  <si>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</si>
  <si>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</si>
  <si>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</si>
  <si>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</si>
  <si>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</si>
  <si>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</si>
  <si>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</si>
  <si>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</si>
  <si>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</si>
  <si>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</si>
  <si>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</si>
  <si>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</si>
  <si>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Kabelová rýha vč záhozu a kabelovéhop lože</t>
  </si>
  <si>
    <t>KRYCÍ LIST VÝKAZU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</si>
</sst>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\ &quot;Kč&quot;"/>
    <numFmt numFmtId="166" formatCode="0.0"/>
    <numFmt numFmtId="167" formatCode="#,##0.00\ _K_č"/>
  </numFmts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 CE"/>
    </font>
    <font>
      <sz val="8"/>
      <name val="Arial CE"/>
      <family val="2"/>
      <charset val="238"/>
    </font>
    <font>
      <sz val="12"/>
      <name val="Times New Roman CE"/>
      <family val="1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11"/>
      <name val="Calibri"/>
      <family val="2"/>
      <charset val="238"/>
      <scheme val="minor"/>
    </font>
    <font>
      <u/>
      <sz val="10"/>
      <color theme="10"/>
      <name val="Arial CE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Arial CE"/>
    </font>
    <font>
      <sz val="9"/>
      <name val="Arial CE"/>
      <charset val="238"/>
    </font>
    <font>
      <sz val="9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</fills>
  <borders count="84">
    <border>
      <left/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5" fillId="0" borderId="0"/>
    <xf numFmtId="0" fontId="7" fillId="0" borderId="0"/>
    <xf numFmtId="0" fontId="10" fillId="0" borderId="0"/>
    <xf numFmtId="0" fontId="3" fillId="0" borderId="0"/>
    <xf numFmtId="0" fontId="10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26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0" xfId="3" applyFont="1" applyAlignment="1">
      <alignment horizontal="centerContinuous"/>
    </xf>
    <xf numFmtId="0" fontId="10" fillId="0" borderId="0" xfId="3" applyAlignment="1">
      <alignment horizontal="centerContinuous"/>
    </xf>
    <xf numFmtId="0" fontId="10" fillId="0" borderId="0" xfId="3"/>
    <xf numFmtId="0" fontId="10" fillId="0" borderId="38" xfId="3" applyBorder="1"/>
    <xf numFmtId="0" fontId="10" fillId="0" borderId="39" xfId="3" applyBorder="1"/>
    <xf numFmtId="0" fontId="10" fillId="0" borderId="40" xfId="3" applyBorder="1"/>
    <xf numFmtId="49" fontId="12" fillId="6" borderId="41" xfId="3" applyNumberFormat="1" applyFont="1" applyFill="1" applyBorder="1"/>
    <xf numFmtId="0" fontId="13" fillId="6" borderId="0" xfId="3" applyFont="1" applyFill="1" applyBorder="1"/>
    <xf numFmtId="0" fontId="10" fillId="6" borderId="0" xfId="3" applyFill="1" applyBorder="1"/>
    <xf numFmtId="0" fontId="10" fillId="0" borderId="0" xfId="3" applyBorder="1"/>
    <xf numFmtId="0" fontId="10" fillId="0" borderId="42" xfId="3" applyBorder="1"/>
    <xf numFmtId="0" fontId="10" fillId="0" borderId="43" xfId="3" applyBorder="1"/>
    <xf numFmtId="0" fontId="10" fillId="0" borderId="44" xfId="3" applyBorder="1"/>
    <xf numFmtId="0" fontId="10" fillId="0" borderId="16" xfId="3" applyBorder="1"/>
    <xf numFmtId="0" fontId="10" fillId="0" borderId="45" xfId="3" applyBorder="1"/>
    <xf numFmtId="49" fontId="10" fillId="0" borderId="25" xfId="3" applyNumberFormat="1" applyBorder="1" applyAlignment="1">
      <alignment horizontal="left"/>
    </xf>
    <xf numFmtId="0" fontId="10" fillId="0" borderId="16" xfId="3" applyNumberFormat="1" applyBorder="1"/>
    <xf numFmtId="0" fontId="10" fillId="0" borderId="44" xfId="3" applyNumberFormat="1" applyBorder="1"/>
    <xf numFmtId="0" fontId="10" fillId="0" borderId="45" xfId="3" applyNumberFormat="1" applyBorder="1"/>
    <xf numFmtId="0" fontId="10" fillId="0" borderId="0" xfId="3" applyNumberFormat="1"/>
    <xf numFmtId="3" fontId="10" fillId="0" borderId="45" xfId="3" applyNumberFormat="1" applyBorder="1"/>
    <xf numFmtId="0" fontId="10" fillId="0" borderId="47" xfId="3" applyBorder="1"/>
    <xf numFmtId="0" fontId="10" fillId="0" borderId="46" xfId="3" applyBorder="1"/>
    <xf numFmtId="0" fontId="10" fillId="0" borderId="15" xfId="3" applyBorder="1"/>
    <xf numFmtId="0" fontId="10" fillId="0" borderId="48" xfId="3" applyBorder="1"/>
    <xf numFmtId="0" fontId="10" fillId="0" borderId="41" xfId="3" applyBorder="1"/>
    <xf numFmtId="0" fontId="10" fillId="0" borderId="25" xfId="3" applyBorder="1"/>
    <xf numFmtId="3" fontId="10" fillId="0" borderId="0" xfId="3" applyNumberFormat="1"/>
    <xf numFmtId="0" fontId="16" fillId="0" borderId="52" xfId="3" applyFont="1" applyBorder="1" applyAlignment="1">
      <alignment horizontal="centerContinuous" vertical="center"/>
    </xf>
    <xf numFmtId="0" fontId="10" fillId="0" borderId="52" xfId="3" applyBorder="1" applyAlignment="1">
      <alignment horizontal="centerContinuous" vertical="center"/>
    </xf>
    <xf numFmtId="0" fontId="10" fillId="0" borderId="53" xfId="3" applyBorder="1" applyAlignment="1">
      <alignment horizontal="centerContinuous" vertical="center"/>
    </xf>
    <xf numFmtId="0" fontId="15" fillId="0" borderId="54" xfId="3" applyFont="1" applyBorder="1" applyAlignment="1">
      <alignment horizontal="left"/>
    </xf>
    <xf numFmtId="0" fontId="10" fillId="0" borderId="56" xfId="3" applyBorder="1" applyAlignment="1">
      <alignment horizontal="centerContinuous"/>
    </xf>
    <xf numFmtId="0" fontId="15" fillId="0" borderId="55" xfId="3" applyFont="1" applyBorder="1" applyAlignment="1">
      <alignment horizontal="centerContinuous"/>
    </xf>
    <xf numFmtId="0" fontId="10" fillId="0" borderId="55" xfId="3" applyBorder="1" applyAlignment="1">
      <alignment horizontal="centerContinuous"/>
    </xf>
    <xf numFmtId="3" fontId="10" fillId="0" borderId="11" xfId="3" applyNumberFormat="1" applyBorder="1"/>
    <xf numFmtId="0" fontId="10" fillId="0" borderId="58" xfId="3" applyBorder="1"/>
    <xf numFmtId="3" fontId="10" fillId="0" borderId="59" xfId="3" applyNumberFormat="1" applyBorder="1"/>
    <xf numFmtId="0" fontId="10" fillId="0" borderId="60" xfId="3" applyBorder="1"/>
    <xf numFmtId="3" fontId="10" fillId="0" borderId="46" xfId="3" applyNumberFormat="1" applyBorder="1"/>
    <xf numFmtId="0" fontId="10" fillId="0" borderId="9" xfId="3" applyBorder="1"/>
    <xf numFmtId="0" fontId="10" fillId="0" borderId="61" xfId="3" applyBorder="1"/>
    <xf numFmtId="0" fontId="9" fillId="0" borderId="47" xfId="3" applyFont="1" applyBorder="1"/>
    <xf numFmtId="3" fontId="10" fillId="0" borderId="10" xfId="3" applyNumberFormat="1" applyBorder="1"/>
    <xf numFmtId="0" fontId="10" fillId="0" borderId="62" xfId="3" applyBorder="1"/>
    <xf numFmtId="3" fontId="10" fillId="0" borderId="63" xfId="3" applyNumberFormat="1" applyBorder="1"/>
    <xf numFmtId="0" fontId="10" fillId="0" borderId="7" xfId="3" applyBorder="1"/>
    <xf numFmtId="0" fontId="10" fillId="0" borderId="37" xfId="3" applyBorder="1"/>
    <xf numFmtId="0" fontId="10" fillId="0" borderId="16" xfId="3" applyNumberFormat="1" applyBorder="1" applyAlignment="1">
      <alignment horizontal="right"/>
    </xf>
    <xf numFmtId="165" fontId="10" fillId="0" borderId="46" xfId="3" applyNumberFormat="1" applyBorder="1"/>
    <xf numFmtId="165" fontId="10" fillId="0" borderId="0" xfId="3" applyNumberFormat="1" applyBorder="1"/>
    <xf numFmtId="0" fontId="16" fillId="0" borderId="62" xfId="3" applyFont="1" applyFill="1" applyBorder="1"/>
    <xf numFmtId="0" fontId="16" fillId="0" borderId="63" xfId="3" applyFont="1" applyFill="1" applyBorder="1"/>
    <xf numFmtId="0" fontId="16" fillId="0" borderId="13" xfId="3" applyFont="1" applyFill="1" applyBorder="1"/>
    <xf numFmtId="165" fontId="16" fillId="0" borderId="63" xfId="3" applyNumberFormat="1" applyFont="1" applyFill="1" applyBorder="1"/>
    <xf numFmtId="0" fontId="16" fillId="0" borderId="64" xfId="3" applyFont="1" applyFill="1" applyBorder="1"/>
    <xf numFmtId="0" fontId="16" fillId="0" borderId="0" xfId="3" applyFont="1"/>
    <xf numFmtId="0" fontId="10" fillId="0" borderId="0" xfId="3" applyAlignment="1">
      <alignment vertical="justify"/>
    </xf>
    <xf numFmtId="0" fontId="13" fillId="0" borderId="67" xfId="1" applyFont="1" applyBorder="1"/>
    <xf numFmtId="0" fontId="5" fillId="0" borderId="67" xfId="1" applyBorder="1"/>
    <xf numFmtId="0" fontId="5" fillId="0" borderId="67" xfId="1" applyBorder="1" applyAlignment="1">
      <alignment horizontal="right"/>
    </xf>
    <xf numFmtId="0" fontId="5" fillId="0" borderId="67" xfId="1" applyFont="1" applyBorder="1"/>
    <xf numFmtId="0" fontId="10" fillId="0" borderId="68" xfId="3" applyNumberFormat="1" applyBorder="1"/>
    <xf numFmtId="0" fontId="13" fillId="0" borderId="71" xfId="1" applyFont="1" applyBorder="1"/>
    <xf numFmtId="0" fontId="5" fillId="0" borderId="71" xfId="1" applyBorder="1"/>
    <xf numFmtId="0" fontId="5" fillId="0" borderId="71" xfId="1" applyBorder="1" applyAlignment="1">
      <alignment horizontal="right"/>
    </xf>
    <xf numFmtId="49" fontId="11" fillId="0" borderId="0" xfId="3" applyNumberFormat="1" applyFont="1" applyAlignment="1">
      <alignment horizontal="centerContinuous"/>
    </xf>
    <xf numFmtId="0" fontId="11" fillId="0" borderId="0" xfId="3" applyFont="1" applyBorder="1" applyAlignment="1">
      <alignment horizontal="centerContinuous"/>
    </xf>
    <xf numFmtId="49" fontId="15" fillId="0" borderId="54" xfId="3" applyNumberFormat="1" applyFont="1" applyFill="1" applyBorder="1"/>
    <xf numFmtId="0" fontId="15" fillId="0" borderId="55" xfId="3" applyFont="1" applyFill="1" applyBorder="1"/>
    <xf numFmtId="0" fontId="15" fillId="0" borderId="56" xfId="3" applyFont="1" applyFill="1" applyBorder="1"/>
    <xf numFmtId="0" fontId="15" fillId="0" borderId="33" xfId="3" applyFont="1" applyFill="1" applyBorder="1"/>
    <xf numFmtId="0" fontId="15" fillId="0" borderId="31" xfId="3" applyFont="1" applyFill="1" applyBorder="1"/>
    <xf numFmtId="0" fontId="15" fillId="0" borderId="32" xfId="3" applyFont="1" applyFill="1" applyBorder="1"/>
    <xf numFmtId="49" fontId="8" fillId="0" borderId="41" xfId="3" applyNumberFormat="1" applyFont="1" applyFill="1" applyBorder="1"/>
    <xf numFmtId="0" fontId="8" fillId="0" borderId="0" xfId="3" applyFont="1" applyFill="1" applyBorder="1"/>
    <xf numFmtId="0" fontId="10" fillId="0" borderId="0" xfId="3" applyFill="1" applyBorder="1"/>
    <xf numFmtId="3" fontId="9" fillId="0" borderId="42" xfId="3" applyNumberFormat="1" applyFont="1" applyFill="1" applyBorder="1"/>
    <xf numFmtId="3" fontId="9" fillId="0" borderId="24" xfId="3" applyNumberFormat="1" applyFont="1" applyFill="1" applyBorder="1"/>
    <xf numFmtId="3" fontId="9" fillId="0" borderId="21" xfId="3" applyNumberFormat="1" applyFont="1" applyFill="1" applyBorder="1"/>
    <xf numFmtId="3" fontId="9" fillId="0" borderId="23" xfId="3" applyNumberFormat="1" applyFont="1" applyFill="1" applyBorder="1"/>
    <xf numFmtId="0" fontId="15" fillId="0" borderId="54" xfId="3" applyFont="1" applyFill="1" applyBorder="1"/>
    <xf numFmtId="3" fontId="15" fillId="0" borderId="56" xfId="3" applyNumberFormat="1" applyFont="1" applyFill="1" applyBorder="1"/>
    <xf numFmtId="3" fontId="15" fillId="0" borderId="33" xfId="3" applyNumberFormat="1" applyFont="1" applyFill="1" applyBorder="1"/>
    <xf numFmtId="3" fontId="15" fillId="0" borderId="31" xfId="3" applyNumberFormat="1" applyFont="1" applyFill="1" applyBorder="1"/>
    <xf numFmtId="3" fontId="15" fillId="0" borderId="32" xfId="3" applyNumberFormat="1" applyFont="1" applyFill="1" applyBorder="1"/>
    <xf numFmtId="0" fontId="15" fillId="0" borderId="0" xfId="3" applyFont="1"/>
    <xf numFmtId="0" fontId="11" fillId="0" borderId="0" xfId="3" applyFont="1" applyFill="1" applyAlignment="1">
      <alignment horizontal="centerContinuous"/>
    </xf>
    <xf numFmtId="3" fontId="11" fillId="0" borderId="0" xfId="3" applyNumberFormat="1" applyFont="1" applyFill="1" applyAlignment="1">
      <alignment horizontal="centerContinuous"/>
    </xf>
    <xf numFmtId="0" fontId="10" fillId="0" borderId="0" xfId="3" applyFill="1"/>
    <xf numFmtId="0" fontId="17" fillId="0" borderId="58" xfId="3" applyFont="1" applyFill="1" applyBorder="1"/>
    <xf numFmtId="0" fontId="17" fillId="0" borderId="59" xfId="3" applyFont="1" applyFill="1" applyBorder="1"/>
    <xf numFmtId="0" fontId="10" fillId="0" borderId="73" xfId="3" applyFill="1" applyBorder="1"/>
    <xf numFmtId="0" fontId="17" fillId="0" borderId="26" xfId="3" applyFont="1" applyFill="1" applyBorder="1" applyAlignment="1">
      <alignment horizontal="right"/>
    </xf>
    <xf numFmtId="0" fontId="17" fillId="0" borderId="59" xfId="3" applyFont="1" applyFill="1" applyBorder="1" applyAlignment="1">
      <alignment horizontal="right"/>
    </xf>
    <xf numFmtId="0" fontId="17" fillId="0" borderId="60" xfId="3" applyFont="1" applyFill="1" applyBorder="1" applyAlignment="1">
      <alignment horizontal="center"/>
    </xf>
    <xf numFmtId="4" fontId="18" fillId="0" borderId="73" xfId="3" applyNumberFormat="1" applyFont="1" applyFill="1" applyBorder="1" applyAlignment="1">
      <alignment horizontal="right"/>
    </xf>
    <xf numFmtId="0" fontId="9" fillId="0" borderId="61" xfId="3" applyFont="1" applyFill="1" applyBorder="1"/>
    <xf numFmtId="0" fontId="9" fillId="0" borderId="49" xfId="3" applyFont="1" applyFill="1" applyBorder="1"/>
    <xf numFmtId="0" fontId="9" fillId="0" borderId="50" xfId="3" applyFont="1" applyFill="1" applyBorder="1"/>
    <xf numFmtId="3" fontId="9" fillId="0" borderId="29" xfId="3" applyNumberFormat="1" applyFont="1" applyFill="1" applyBorder="1" applyAlignment="1">
      <alignment horizontal="right"/>
    </xf>
    <xf numFmtId="166" fontId="9" fillId="0" borderId="2" xfId="3" applyNumberFormat="1" applyFont="1" applyFill="1" applyBorder="1" applyAlignment="1">
      <alignment horizontal="right"/>
    </xf>
    <xf numFmtId="3" fontId="9" fillId="0" borderId="8" xfId="3" applyNumberFormat="1" applyFont="1" applyFill="1" applyBorder="1" applyAlignment="1">
      <alignment horizontal="right"/>
    </xf>
    <xf numFmtId="3" fontId="9" fillId="0" borderId="50" xfId="3" applyNumberFormat="1" applyFont="1" applyFill="1" applyBorder="1" applyAlignment="1">
      <alignment horizontal="right"/>
    </xf>
    <xf numFmtId="0" fontId="10" fillId="0" borderId="62" xfId="3" applyFill="1" applyBorder="1"/>
    <xf numFmtId="0" fontId="15" fillId="0" borderId="63" xfId="3" applyFont="1" applyFill="1" applyBorder="1"/>
    <xf numFmtId="0" fontId="10" fillId="0" borderId="63" xfId="3" applyFill="1" applyBorder="1"/>
    <xf numFmtId="4" fontId="10" fillId="0" borderId="74" xfId="3" applyNumberFormat="1" applyFill="1" applyBorder="1"/>
    <xf numFmtId="4" fontId="10" fillId="0" borderId="62" xfId="3" applyNumberFormat="1" applyFill="1" applyBorder="1"/>
    <xf numFmtId="4" fontId="10" fillId="0" borderId="63" xfId="3" applyNumberFormat="1" applyFill="1" applyBorder="1"/>
    <xf numFmtId="3" fontId="8" fillId="0" borderId="0" xfId="3" applyNumberFormat="1" applyFont="1"/>
    <xf numFmtId="4" fontId="8" fillId="0" borderId="0" xfId="3" applyNumberFormat="1" applyFont="1"/>
    <xf numFmtId="4" fontId="10" fillId="0" borderId="0" xfId="3" applyNumberFormat="1"/>
    <xf numFmtId="0" fontId="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3" fontId="15" fillId="0" borderId="74" xfId="3" applyNumberFormat="1" applyFont="1" applyFill="1" applyBorder="1" applyAlignment="1">
      <alignment horizontal="right"/>
    </xf>
    <xf numFmtId="0" fontId="6" fillId="0" borderId="0" xfId="3" applyFont="1" applyAlignment="1">
      <alignment vertical="top"/>
    </xf>
    <xf numFmtId="0" fontId="17" fillId="0" borderId="0" xfId="3" applyFont="1" applyAlignment="1"/>
    <xf numFmtId="0" fontId="21" fillId="0" borderId="2" xfId="4" applyFont="1" applyFill="1" applyBorder="1" applyAlignment="1"/>
    <xf numFmtId="0" fontId="22" fillId="0" borderId="76" xfId="0" applyFont="1" applyFill="1" applyBorder="1" applyAlignment="1">
      <alignment vertical="center"/>
    </xf>
    <xf numFmtId="0" fontId="11" fillId="0" borderId="43" xfId="3" applyFont="1" applyBorder="1" applyAlignment="1">
      <alignment horizontal="centerContinuous" vertical="center"/>
    </xf>
    <xf numFmtId="0" fontId="10" fillId="0" borderId="34" xfId="3" applyBorder="1"/>
    <xf numFmtId="49" fontId="10" fillId="6" borderId="57" xfId="3" applyNumberFormat="1" applyFill="1" applyBorder="1"/>
    <xf numFmtId="0" fontId="10" fillId="0" borderId="83" xfId="3" applyBorder="1"/>
    <xf numFmtId="0" fontId="16" fillId="0" borderId="51" xfId="3" applyFont="1" applyBorder="1" applyAlignment="1">
      <alignment horizontal="centerContinuous" vertical="center"/>
    </xf>
    <xf numFmtId="0" fontId="10" fillId="0" borderId="54" xfId="3" applyBorder="1" applyAlignment="1">
      <alignment horizontal="left"/>
    </xf>
    <xf numFmtId="0" fontId="10" fillId="0" borderId="41" xfId="3" applyBorder="1" applyAlignment="1">
      <alignment horizontal="right"/>
    </xf>
    <xf numFmtId="164" fontId="10" fillId="0" borderId="41" xfId="3" applyNumberFormat="1" applyBorder="1"/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0" xfId="0" applyNumberFormat="1" applyFont="1" applyAlignment="1">
      <alignment horizontal="center" vertical="center" wrapText="1"/>
    </xf>
    <xf numFmtId="167" fontId="24" fillId="0" borderId="0" xfId="0" applyNumberFormat="1" applyFont="1" applyAlignment="1">
      <alignment horizontal="right" vertical="center" wrapText="1"/>
    </xf>
    <xf numFmtId="167" fontId="23" fillId="2" borderId="4" xfId="0" applyNumberFormat="1" applyFont="1" applyFill="1" applyBorder="1" applyAlignment="1">
      <alignment horizontal="right" vertical="center" wrapText="1"/>
    </xf>
    <xf numFmtId="0" fontId="23" fillId="4" borderId="34" xfId="0" applyFont="1" applyFill="1" applyBorder="1" applyAlignment="1">
      <alignment horizontal="center" vertical="center" wrapText="1"/>
    </xf>
    <xf numFmtId="0" fontId="26" fillId="4" borderId="35" xfId="0" applyFont="1" applyFill="1" applyBorder="1" applyAlignment="1">
      <alignment horizontal="center" vertical="center" wrapText="1"/>
    </xf>
    <xf numFmtId="0" fontId="23" fillId="4" borderId="35" xfId="0" applyFont="1" applyFill="1" applyBorder="1" applyAlignment="1">
      <alignment horizontal="center" vertical="center"/>
    </xf>
    <xf numFmtId="0" fontId="23" fillId="4" borderId="35" xfId="0" applyFont="1" applyFill="1" applyBorder="1" applyAlignment="1">
      <alignment horizontal="center" vertical="center" wrapText="1"/>
    </xf>
    <xf numFmtId="0" fontId="23" fillId="4" borderId="36" xfId="0" applyNumberFormat="1" applyFont="1" applyFill="1" applyBorder="1" applyAlignment="1">
      <alignment horizontal="center" vertical="center" wrapText="1"/>
    </xf>
    <xf numFmtId="167" fontId="23" fillId="4" borderId="20" xfId="0" applyNumberFormat="1" applyFont="1" applyFill="1" applyBorder="1" applyAlignment="1">
      <alignment horizontal="right" vertical="center" wrapText="1"/>
    </xf>
    <xf numFmtId="167" fontId="23" fillId="4" borderId="22" xfId="0" applyNumberFormat="1" applyFont="1" applyFill="1" applyBorder="1" applyAlignment="1">
      <alignment horizontal="right" vertical="center" wrapText="1"/>
    </xf>
    <xf numFmtId="0" fontId="24" fillId="0" borderId="30" xfId="0" applyFont="1" applyBorder="1" applyAlignment="1">
      <alignment vertical="center" wrapText="1"/>
    </xf>
    <xf numFmtId="49" fontId="8" fillId="0" borderId="2" xfId="1" applyNumberFormat="1" applyFont="1" applyFill="1" applyBorder="1" applyAlignment="1">
      <alignment horizontal="left"/>
    </xf>
    <xf numFmtId="0" fontId="8" fillId="0" borderId="2" xfId="1" applyFont="1" applyFill="1" applyBorder="1" applyAlignment="1">
      <alignment vertical="top"/>
    </xf>
    <xf numFmtId="49" fontId="27" fillId="0" borderId="2" xfId="1" applyNumberFormat="1" applyFont="1" applyFill="1" applyBorder="1" applyAlignment="1">
      <alignment horizontal="center" vertical="top" wrapText="1" shrinkToFit="1"/>
    </xf>
    <xf numFmtId="0" fontId="27" fillId="0" borderId="2" xfId="1" applyNumberFormat="1" applyFont="1" applyFill="1" applyBorder="1" applyAlignment="1">
      <alignment horizontal="right" vertical="top" wrapText="1"/>
    </xf>
    <xf numFmtId="167" fontId="24" fillId="0" borderId="2" xfId="0" applyNumberFormat="1" applyFont="1" applyFill="1" applyBorder="1" applyAlignment="1">
      <alignment horizontal="right" vertical="center" wrapText="1"/>
    </xf>
    <xf numFmtId="167" fontId="24" fillId="0" borderId="12" xfId="0" applyNumberFormat="1" applyFont="1" applyBorder="1" applyAlignment="1">
      <alignment horizontal="right" vertical="center" wrapText="1"/>
    </xf>
    <xf numFmtId="0" fontId="8" fillId="0" borderId="2" xfId="1" applyFont="1" applyFill="1" applyBorder="1" applyAlignment="1"/>
    <xf numFmtId="49" fontId="27" fillId="0" borderId="2" xfId="1" applyNumberFormat="1" applyFont="1" applyFill="1" applyBorder="1" applyAlignment="1">
      <alignment horizontal="center" shrinkToFit="1"/>
    </xf>
    <xf numFmtId="0" fontId="27" fillId="0" borderId="2" xfId="1" applyNumberFormat="1" applyFont="1" applyFill="1" applyBorder="1" applyAlignment="1">
      <alignment horizontal="right"/>
    </xf>
    <xf numFmtId="167" fontId="25" fillId="0" borderId="2" xfId="0" applyNumberFormat="1" applyFont="1" applyFill="1" applyBorder="1" applyAlignment="1">
      <alignment horizontal="right" vertical="center" wrapText="1"/>
    </xf>
    <xf numFmtId="0" fontId="21" fillId="0" borderId="2" xfId="4" applyFont="1" applyBorder="1" applyAlignment="1"/>
    <xf numFmtId="167" fontId="25" fillId="0" borderId="2" xfId="0" applyNumberFormat="1" applyFont="1" applyBorder="1" applyAlignment="1">
      <alignment horizontal="right" vertical="center"/>
    </xf>
    <xf numFmtId="0" fontId="23" fillId="0" borderId="75" xfId="0" applyFont="1" applyFill="1" applyBorder="1" applyAlignment="1">
      <alignment vertical="center" wrapText="1"/>
    </xf>
    <xf numFmtId="0" fontId="26" fillId="0" borderId="76" xfId="0" applyFont="1" applyFill="1" applyBorder="1" applyAlignment="1">
      <alignment horizontal="center" vertical="center" wrapText="1"/>
    </xf>
    <xf numFmtId="0" fontId="23" fillId="0" borderId="76" xfId="0" applyFont="1" applyFill="1" applyBorder="1" applyAlignment="1">
      <alignment horizontal="center" vertical="center" wrapText="1"/>
    </xf>
    <xf numFmtId="0" fontId="23" fillId="0" borderId="76" xfId="0" applyNumberFormat="1" applyFont="1" applyFill="1" applyBorder="1" applyAlignment="1">
      <alignment vertical="center" wrapText="1"/>
    </xf>
    <xf numFmtId="167" fontId="23" fillId="0" borderId="76" xfId="0" applyNumberFormat="1" applyFont="1" applyFill="1" applyBorder="1" applyAlignment="1">
      <alignment horizontal="right" vertical="center" wrapText="1"/>
    </xf>
    <xf numFmtId="167" fontId="23" fillId="0" borderId="77" xfId="0" applyNumberFormat="1" applyFont="1" applyFill="1" applyBorder="1" applyAlignment="1">
      <alignment horizontal="right" vertical="center" wrapText="1"/>
    </xf>
    <xf numFmtId="0" fontId="23" fillId="0" borderId="29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 wrapText="1"/>
    </xf>
    <xf numFmtId="0" fontId="23" fillId="0" borderId="3" xfId="0" applyNumberFormat="1" applyFont="1" applyFill="1" applyBorder="1" applyAlignment="1">
      <alignment horizontal="center" vertical="center" wrapText="1"/>
    </xf>
    <xf numFmtId="167" fontId="23" fillId="0" borderId="3" xfId="0" applyNumberFormat="1" applyFont="1" applyFill="1" applyBorder="1" applyAlignment="1">
      <alignment horizontal="right" vertical="center" wrapText="1"/>
    </xf>
    <xf numFmtId="167" fontId="23" fillId="0" borderId="11" xfId="0" applyNumberFormat="1" applyFont="1" applyFill="1" applyBorder="1" applyAlignment="1">
      <alignment horizontal="right" vertical="center" wrapText="1"/>
    </xf>
    <xf numFmtId="0" fontId="21" fillId="0" borderId="2" xfId="2" applyFont="1" applyBorder="1" applyAlignment="1"/>
    <xf numFmtId="0" fontId="21" fillId="0" borderId="2" xfId="2" applyFont="1" applyBorder="1" applyAlignment="1">
      <alignment horizontal="center"/>
    </xf>
    <xf numFmtId="0" fontId="21" fillId="0" borderId="2" xfId="0" applyFont="1" applyBorder="1"/>
    <xf numFmtId="0" fontId="23" fillId="0" borderId="17" xfId="0" applyFont="1" applyFill="1" applyBorder="1" applyAlignment="1">
      <alignment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vertical="center"/>
    </xf>
    <xf numFmtId="0" fontId="23" fillId="0" borderId="5" xfId="0" applyFont="1" applyFill="1" applyBorder="1" applyAlignment="1">
      <alignment horizontal="center" vertical="center" wrapText="1"/>
    </xf>
    <xf numFmtId="0" fontId="23" fillId="0" borderId="5" xfId="0" applyNumberFormat="1" applyFont="1" applyFill="1" applyBorder="1" applyAlignment="1">
      <alignment vertical="center" wrapText="1"/>
    </xf>
    <xf numFmtId="167" fontId="23" fillId="0" borderId="5" xfId="0" applyNumberFormat="1" applyFont="1" applyFill="1" applyBorder="1" applyAlignment="1">
      <alignment horizontal="right" vertical="center" wrapText="1"/>
    </xf>
    <xf numFmtId="167" fontId="23" fillId="0" borderId="10" xfId="0" applyNumberFormat="1" applyFont="1" applyFill="1" applyBorder="1" applyAlignment="1">
      <alignment horizontal="right" vertical="center" wrapText="1"/>
    </xf>
    <xf numFmtId="0" fontId="29" fillId="0" borderId="2" xfId="0" applyFont="1" applyBorder="1" applyAlignment="1">
      <alignment vertical="center"/>
    </xf>
    <xf numFmtId="0" fontId="29" fillId="0" borderId="2" xfId="0" applyFont="1" applyBorder="1" applyAlignment="1">
      <alignment horizontal="center" vertical="center" wrapText="1"/>
    </xf>
    <xf numFmtId="0" fontId="24" fillId="0" borderId="2" xfId="0" applyNumberFormat="1" applyFont="1" applyFill="1" applyBorder="1" applyAlignment="1">
      <alignment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0" fontId="21" fillId="0" borderId="2" xfId="0" applyFont="1" applyFill="1" applyBorder="1" applyAlignment="1"/>
    <xf numFmtId="0" fontId="23" fillId="2" borderId="75" xfId="0" applyFont="1" applyFill="1" applyBorder="1" applyAlignment="1">
      <alignment horizontal="center" vertical="center" wrapText="1"/>
    </xf>
    <xf numFmtId="0" fontId="23" fillId="2" borderId="76" xfId="0" applyFont="1" applyFill="1" applyBorder="1" applyAlignment="1">
      <alignment horizontal="center" vertical="center"/>
    </xf>
    <xf numFmtId="167" fontId="23" fillId="2" borderId="82" xfId="0" applyNumberFormat="1" applyFont="1" applyFill="1" applyBorder="1" applyAlignment="1">
      <alignment horizontal="right" vertical="center" wrapText="1"/>
    </xf>
    <xf numFmtId="167" fontId="23" fillId="2" borderId="77" xfId="0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0" fontId="24" fillId="0" borderId="0" xfId="0" applyNumberFormat="1" applyFont="1" applyAlignment="1">
      <alignment vertical="center" wrapText="1"/>
    </xf>
    <xf numFmtId="0" fontId="8" fillId="0" borderId="0" xfId="3" applyFont="1" applyAlignment="1">
      <alignment vertical="top"/>
    </xf>
    <xf numFmtId="0" fontId="21" fillId="0" borderId="2" xfId="4" applyFont="1" applyFill="1" applyBorder="1" applyAlignment="1">
      <alignment wrapText="1"/>
    </xf>
    <xf numFmtId="0" fontId="26" fillId="2" borderId="76" xfId="0" applyFont="1" applyFill="1" applyBorder="1" applyAlignment="1">
      <alignment horizontal="center" vertical="center" wrapText="1"/>
    </xf>
    <xf numFmtId="0" fontId="23" fillId="2" borderId="76" xfId="0" applyFont="1" applyFill="1" applyBorder="1" applyAlignment="1">
      <alignment horizontal="center" vertical="center" wrapText="1"/>
    </xf>
    <xf numFmtId="0" fontId="23" fillId="2" borderId="79" xfId="0" applyNumberFormat="1" applyFont="1" applyFill="1" applyBorder="1" applyAlignment="1">
      <alignment horizontal="center" vertical="center" wrapText="1"/>
    </xf>
    <xf numFmtId="0" fontId="27" fillId="0" borderId="2" xfId="1" applyNumberFormat="1" applyFont="1" applyFill="1" applyBorder="1" applyAlignment="1">
      <alignment horizontal="right" vertical="top"/>
    </xf>
    <xf numFmtId="0" fontId="26" fillId="0" borderId="27" xfId="0" applyFont="1" applyFill="1" applyBorder="1" applyAlignment="1">
      <alignment horizontal="center" vertical="center" wrapText="1"/>
    </xf>
    <xf numFmtId="49" fontId="8" fillId="0" borderId="27" xfId="1" applyNumberFormat="1" applyFont="1" applyFill="1" applyBorder="1" applyAlignment="1">
      <alignment horizontal="left"/>
    </xf>
    <xf numFmtId="0" fontId="8" fillId="0" borderId="27" xfId="1" applyFont="1" applyFill="1" applyBorder="1" applyAlignment="1">
      <alignment vertical="top"/>
    </xf>
    <xf numFmtId="49" fontId="27" fillId="0" borderId="27" xfId="1" applyNumberFormat="1" applyFont="1" applyFill="1" applyBorder="1" applyAlignment="1">
      <alignment horizontal="center" vertical="top" wrapText="1" shrinkToFit="1"/>
    </xf>
    <xf numFmtId="0" fontId="27" fillId="0" borderId="27" xfId="1" applyNumberFormat="1" applyFont="1" applyFill="1" applyBorder="1" applyAlignment="1">
      <alignment horizontal="right" vertical="top" wrapText="1"/>
    </xf>
    <xf numFmtId="167" fontId="23" fillId="2" borderId="6" xfId="0" applyNumberFormat="1" applyFont="1" applyFill="1" applyBorder="1" applyAlignment="1">
      <alignment horizontal="right" vertical="center" wrapText="1"/>
    </xf>
    <xf numFmtId="0" fontId="23" fillId="3" borderId="34" xfId="0" applyFont="1" applyFill="1" applyBorder="1" applyAlignment="1">
      <alignment horizontal="center" vertical="center" wrapText="1"/>
    </xf>
    <xf numFmtId="0" fontId="26" fillId="3" borderId="35" xfId="0" applyFont="1" applyFill="1" applyBorder="1" applyAlignment="1">
      <alignment horizontal="center" vertical="center" wrapText="1"/>
    </xf>
    <xf numFmtId="0" fontId="23" fillId="3" borderId="35" xfId="0" applyFont="1" applyFill="1" applyBorder="1" applyAlignment="1">
      <alignment horizontal="center" vertical="center"/>
    </xf>
    <xf numFmtId="0" fontId="23" fillId="3" borderId="35" xfId="0" applyFont="1" applyFill="1" applyBorder="1" applyAlignment="1">
      <alignment horizontal="center" vertical="center" wrapText="1"/>
    </xf>
    <xf numFmtId="0" fontId="23" fillId="3" borderId="35" xfId="0" applyNumberFormat="1" applyFont="1" applyFill="1" applyBorder="1" applyAlignment="1">
      <alignment horizontal="center" vertical="center" wrapText="1"/>
    </xf>
    <xf numFmtId="167" fontId="23" fillId="3" borderId="35" xfId="0" applyNumberFormat="1" applyFont="1" applyFill="1" applyBorder="1" applyAlignment="1">
      <alignment horizontal="right" vertical="center" wrapText="1"/>
    </xf>
    <xf numFmtId="167" fontId="23" fillId="3" borderId="36" xfId="0" applyNumberFormat="1" applyFont="1" applyFill="1" applyBorder="1" applyAlignment="1">
      <alignment horizontal="right" vertical="center" wrapText="1"/>
    </xf>
    <xf numFmtId="0" fontId="24" fillId="0" borderId="26" xfId="0" applyFont="1" applyBorder="1" applyAlignment="1">
      <alignment vertical="center" wrapText="1"/>
    </xf>
    <xf numFmtId="167" fontId="24" fillId="0" borderId="27" xfId="0" applyNumberFormat="1" applyFont="1" applyFill="1" applyBorder="1" applyAlignment="1">
      <alignment horizontal="right" vertical="center" wrapText="1"/>
    </xf>
    <xf numFmtId="167" fontId="24" fillId="0" borderId="28" xfId="0" applyNumberFormat="1" applyFont="1" applyBorder="1" applyAlignment="1">
      <alignment horizontal="right" vertical="center" wrapText="1"/>
    </xf>
    <xf numFmtId="2" fontId="25" fillId="0" borderId="2" xfId="0" applyNumberFormat="1" applyFont="1" applyBorder="1" applyAlignment="1">
      <alignment horizontal="right" vertical="top"/>
    </xf>
    <xf numFmtId="0" fontId="19" fillId="0" borderId="0" xfId="0" applyFont="1" applyBorder="1" applyAlignment="1">
      <alignment horizontal="right" vertical="top"/>
    </xf>
    <xf numFmtId="0" fontId="30" fillId="0" borderId="0" xfId="0" applyFont="1" applyBorder="1" applyAlignment="1">
      <alignment horizontal="right" vertical="top"/>
    </xf>
    <xf numFmtId="0" fontId="0" fillId="0" borderId="0" xfId="0" applyBorder="1" applyAlignment="1">
      <alignment vertical="center"/>
    </xf>
    <xf numFmtId="0" fontId="23" fillId="0" borderId="26" xfId="0" applyFont="1" applyFill="1" applyBorder="1" applyAlignment="1">
      <alignment horizontal="center" vertical="center" wrapText="1"/>
    </xf>
    <xf numFmtId="0" fontId="23" fillId="0" borderId="27" xfId="0" applyFont="1" applyFill="1" applyBorder="1" applyAlignment="1">
      <alignment horizontal="center" vertical="center"/>
    </xf>
    <xf numFmtId="0" fontId="23" fillId="0" borderId="27" xfId="0" applyFont="1" applyFill="1" applyBorder="1" applyAlignment="1">
      <alignment horizontal="center" vertical="center" wrapText="1"/>
    </xf>
    <xf numFmtId="0" fontId="23" fillId="0" borderId="27" xfId="0" applyNumberFormat="1" applyFont="1" applyFill="1" applyBorder="1" applyAlignment="1">
      <alignment horizontal="center" vertical="center" wrapText="1"/>
    </xf>
    <xf numFmtId="167" fontId="23" fillId="0" borderId="27" xfId="0" applyNumberFormat="1" applyFont="1" applyFill="1" applyBorder="1" applyAlignment="1">
      <alignment horizontal="right" vertical="center" wrapText="1"/>
    </xf>
    <xf numFmtId="167" fontId="23" fillId="0" borderId="28" xfId="0" applyNumberFormat="1" applyFont="1" applyFill="1" applyBorder="1" applyAlignment="1">
      <alignment horizontal="right" vertical="center" wrapText="1"/>
    </xf>
    <xf numFmtId="0" fontId="23" fillId="0" borderId="2" xfId="0" applyNumberFormat="1" applyFont="1" applyFill="1" applyBorder="1" applyAlignment="1">
      <alignment vertical="center" wrapText="1"/>
    </xf>
    <xf numFmtId="0" fontId="0" fillId="0" borderId="5" xfId="0" applyBorder="1" applyAlignment="1">
      <alignment vertical="center"/>
    </xf>
    <xf numFmtId="0" fontId="23" fillId="5" borderId="75" xfId="0" applyFont="1" applyFill="1" applyBorder="1" applyAlignment="1">
      <alignment vertical="center" wrapText="1"/>
    </xf>
    <xf numFmtId="0" fontId="26" fillId="5" borderId="76" xfId="0" applyFont="1" applyFill="1" applyBorder="1" applyAlignment="1">
      <alignment horizontal="center" vertical="center" wrapText="1"/>
    </xf>
    <xf numFmtId="0" fontId="23" fillId="5" borderId="76" xfId="0" applyFont="1" applyFill="1" applyBorder="1" applyAlignment="1">
      <alignment vertical="center"/>
    </xf>
    <xf numFmtId="0" fontId="23" fillId="5" borderId="76" xfId="0" applyFont="1" applyFill="1" applyBorder="1" applyAlignment="1">
      <alignment horizontal="center" vertical="center" wrapText="1"/>
    </xf>
    <xf numFmtId="0" fontId="23" fillId="5" borderId="76" xfId="0" applyNumberFormat="1" applyFont="1" applyFill="1" applyBorder="1" applyAlignment="1">
      <alignment vertical="center" wrapText="1"/>
    </xf>
    <xf numFmtId="167" fontId="23" fillId="5" borderId="76" xfId="0" applyNumberFormat="1" applyFont="1" applyFill="1" applyBorder="1" applyAlignment="1">
      <alignment horizontal="right" vertical="center" wrapText="1"/>
    </xf>
    <xf numFmtId="167" fontId="23" fillId="5" borderId="77" xfId="0" applyNumberFormat="1" applyFont="1" applyFill="1" applyBorder="1" applyAlignment="1">
      <alignment horizontal="right" vertical="center" wrapText="1"/>
    </xf>
    <xf numFmtId="167" fontId="25" fillId="0" borderId="12" xfId="0" applyNumberFormat="1" applyFont="1" applyBorder="1" applyAlignment="1">
      <alignment horizontal="right" vertical="center" wrapText="1"/>
    </xf>
    <xf numFmtId="0" fontId="10" fillId="0" borderId="0" xfId="3" applyAlignment="1">
      <alignment horizontal="left" wrapText="1"/>
    </xf>
    <xf numFmtId="0" fontId="10" fillId="0" borderId="0" xfId="3" applyAlignment="1">
      <alignment horizontal="left" vertical="top" wrapText="1"/>
    </xf>
    <xf numFmtId="0" fontId="13" fillId="6" borderId="14" xfId="3" applyFont="1" applyFill="1" applyBorder="1" applyAlignment="1">
      <alignment horizontal="left" wrapText="1"/>
    </xf>
    <xf numFmtId="0" fontId="13" fillId="6" borderId="49" xfId="3" applyFont="1" applyFill="1" applyBorder="1" applyAlignment="1">
      <alignment horizontal="left" wrapText="1"/>
    </xf>
    <xf numFmtId="0" fontId="14" fillId="0" borderId="46" xfId="3" applyFont="1" applyBorder="1" applyAlignment="1">
      <alignment horizontal="left"/>
    </xf>
    <xf numFmtId="0" fontId="14" fillId="0" borderId="9" xfId="3" applyFont="1" applyBorder="1" applyAlignment="1">
      <alignment horizontal="left"/>
    </xf>
    <xf numFmtId="0" fontId="15" fillId="0" borderId="61" xfId="3" applyFont="1" applyBorder="1" applyAlignment="1">
      <alignment horizontal="left"/>
    </xf>
    <xf numFmtId="0" fontId="15" fillId="0" borderId="49" xfId="3" applyFont="1" applyBorder="1" applyAlignment="1">
      <alignment horizontal="left"/>
    </xf>
    <xf numFmtId="0" fontId="15" fillId="0" borderId="50" xfId="3" applyFont="1" applyBorder="1" applyAlignment="1">
      <alignment horizontal="left"/>
    </xf>
    <xf numFmtId="0" fontId="5" fillId="0" borderId="65" xfId="1" applyFont="1" applyBorder="1" applyAlignment="1">
      <alignment horizontal="center"/>
    </xf>
    <xf numFmtId="0" fontId="5" fillId="0" borderId="66" xfId="1" applyFont="1" applyBorder="1" applyAlignment="1">
      <alignment horizontal="center"/>
    </xf>
    <xf numFmtId="0" fontId="5" fillId="0" borderId="69" xfId="1" applyFont="1" applyBorder="1" applyAlignment="1">
      <alignment horizontal="center"/>
    </xf>
    <xf numFmtId="0" fontId="5" fillId="0" borderId="70" xfId="1" applyFont="1" applyBorder="1" applyAlignment="1">
      <alignment horizontal="center"/>
    </xf>
    <xf numFmtId="0" fontId="5" fillId="0" borderId="71" xfId="1" applyFont="1" applyBorder="1" applyAlignment="1">
      <alignment horizontal="left"/>
    </xf>
    <xf numFmtId="0" fontId="5" fillId="0" borderId="72" xfId="1" applyFont="1" applyBorder="1" applyAlignment="1">
      <alignment horizontal="left"/>
    </xf>
    <xf numFmtId="0" fontId="10" fillId="0" borderId="0" xfId="3" applyAlignment="1">
      <alignment horizontal="center" vertical="top" wrapText="1"/>
    </xf>
    <xf numFmtId="0" fontId="28" fillId="0" borderId="0" xfId="3" applyFont="1" applyAlignment="1">
      <alignment horizontal="center" vertical="top"/>
    </xf>
    <xf numFmtId="0" fontId="23" fillId="0" borderId="0" xfId="0" applyFont="1" applyAlignment="1">
      <alignment horizontal="center" vertical="center" wrapText="1"/>
    </xf>
    <xf numFmtId="0" fontId="23" fillId="2" borderId="81" xfId="0" applyFont="1" applyFill="1" applyBorder="1" applyAlignment="1">
      <alignment horizontal="center" vertical="center" wrapText="1"/>
    </xf>
    <xf numFmtId="0" fontId="23" fillId="2" borderId="82" xfId="0" applyFont="1" applyFill="1" applyBorder="1" applyAlignment="1">
      <alignment horizontal="center" vertical="center" wrapText="1"/>
    </xf>
    <xf numFmtId="0" fontId="26" fillId="2" borderId="80" xfId="0" applyFont="1" applyFill="1" applyBorder="1" applyAlignment="1">
      <alignment horizontal="center" vertical="center" wrapText="1"/>
    </xf>
    <xf numFmtId="0" fontId="26" fillId="2" borderId="76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3" fillId="2" borderId="80" xfId="0" applyFont="1" applyFill="1" applyBorder="1" applyAlignment="1">
      <alignment horizontal="center" vertical="center" wrapText="1"/>
    </xf>
    <xf numFmtId="0" fontId="23" fillId="2" borderId="76" xfId="0" applyFont="1" applyFill="1" applyBorder="1" applyAlignment="1">
      <alignment horizontal="center" vertical="center" wrapText="1"/>
    </xf>
    <xf numFmtId="0" fontId="23" fillId="2" borderId="78" xfId="0" applyNumberFormat="1" applyFont="1" applyFill="1" applyBorder="1" applyAlignment="1">
      <alignment horizontal="center" vertical="center" wrapText="1"/>
    </xf>
    <xf numFmtId="0" fontId="23" fillId="2" borderId="79" xfId="0" applyNumberFormat="1" applyFont="1" applyFill="1" applyBorder="1" applyAlignment="1">
      <alignment horizontal="center" vertical="center" wrapText="1"/>
    </xf>
    <xf numFmtId="167" fontId="23" fillId="2" borderId="18" xfId="0" applyNumberFormat="1" applyFont="1" applyFill="1" applyBorder="1" applyAlignment="1">
      <alignment horizontal="right" vertical="center" wrapText="1"/>
    </xf>
    <xf numFmtId="167" fontId="23" fillId="2" borderId="19" xfId="0" applyNumberFormat="1" applyFont="1" applyFill="1" applyBorder="1" applyAlignment="1">
      <alignment horizontal="right" vertical="center" wrapText="1"/>
    </xf>
  </cellXfs>
  <cellStyles count="7">
    <cellStyle name="Hypertextový odkaz 2" xfId="6"/>
    <cellStyle name="Normální" xfId="0" builtinId="0"/>
    <cellStyle name="Normální 2" xfId="3"/>
    <cellStyle name="normální 2 2" xfId="4"/>
    <cellStyle name="normální 3" xfId="5"/>
    <cellStyle name="normální_POL.XLS" xfId="1"/>
    <cellStyle name="rozpočet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%20projekce/101%20Stavoprojekt/LEDNICE/Zpracov&#225;n&#237;/D.1.4.g%20Tisk%20silnoproud/Rozpo&#269;et/D1.4.g_Rozpo&#269;et%20elektro%20DP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Archivace%20Soubor&#367;/26-Pol&#225;&#269;ek/Jeruzalemsk&#225;%20Praha/DPS/Zpracov&#225;n&#237;/ELE%201%20etapa/F1.4.4_Rozpo&#269;et%20silnoproud%20Etapa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/>
          <cell r="C4" t="str">
            <v xml:space="preserve">D2.4.2 - Elektroinstalace </v>
          </cell>
        </row>
        <row r="6">
          <cell r="A6"/>
          <cell r="C6" t="str">
            <v>Lesnická fakult Lednice, ZU Brno</v>
          </cell>
        </row>
        <row r="7">
          <cell r="G7">
            <v>0</v>
          </cell>
        </row>
      </sheetData>
      <sheetData sheetId="1">
        <row r="10">
          <cell r="E10"/>
          <cell r="F10">
            <v>0</v>
          </cell>
          <cell r="G10">
            <v>3249471.4</v>
          </cell>
          <cell r="H10">
            <v>12600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Dodávky"/>
    </sheetNames>
    <sheetDataSet>
      <sheetData sheetId="0"/>
      <sheetData sheetId="1"/>
      <sheetData sheetId="2">
        <row r="7">
          <cell r="B7" t="str">
            <v>M21</v>
          </cell>
          <cell r="C7" t="str">
            <v>Elektromontáže</v>
          </cell>
        </row>
        <row r="54">
          <cell r="BA54">
            <v>0</v>
          </cell>
          <cell r="BB54">
            <v>0</v>
          </cell>
          <cell r="BE54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5"/>
  <sheetViews>
    <sheetView tabSelected="1" workbookViewId="0">
      <selection activeCell="J17" sqref="J17"/>
    </sheetView>
  </sheetViews>
  <sheetFormatPr defaultColWidth="8.85546875" defaultRowHeight="12.75" x14ac:dyDescent="0.2"/>
  <cols>
    <col min="1" max="1" width="2" style="6" customWidth="1"/>
    <col min="2" max="2" width="15" style="6" customWidth="1"/>
    <col min="3" max="3" width="15.85546875" style="6" customWidth="1"/>
    <col min="4" max="4" width="14.5703125" style="6" customWidth="1"/>
    <col min="5" max="5" width="13.5703125" style="6" customWidth="1"/>
    <col min="6" max="6" width="16.5703125" style="6" customWidth="1"/>
    <col min="7" max="7" width="15.28515625" style="6" customWidth="1"/>
    <col min="8" max="16384" width="8.85546875" style="6"/>
  </cols>
  <sheetData>
    <row r="1" spans="1:57" ht="21.75" customHeight="1" x14ac:dyDescent="0.25">
      <c r="A1" s="4" t="s">
        <v>263</v>
      </c>
      <c r="B1" s="5"/>
      <c r="C1" s="5"/>
      <c r="D1" s="5"/>
      <c r="E1" s="5"/>
      <c r="F1" s="5"/>
      <c r="G1" s="5"/>
    </row>
    <row r="2" spans="1:57" ht="15" customHeight="1" thickBot="1" x14ac:dyDescent="0.25"/>
    <row r="3" spans="1:57" ht="12.95" customHeight="1" x14ac:dyDescent="0.2">
      <c r="A3" s="7" t="s">
        <v>65</v>
      </c>
      <c r="B3" s="125"/>
      <c r="C3" s="8" t="s">
        <v>66</v>
      </c>
      <c r="D3" s="8"/>
      <c r="E3" s="8"/>
      <c r="F3" s="8" t="s">
        <v>67</v>
      </c>
      <c r="G3" s="9"/>
    </row>
    <row r="4" spans="1:57" ht="12.95" customHeight="1" x14ac:dyDescent="0.2">
      <c r="A4" s="10"/>
      <c r="B4" s="126"/>
      <c r="C4" s="11" t="s">
        <v>192</v>
      </c>
      <c r="D4" s="12"/>
      <c r="E4" s="12"/>
      <c r="F4" s="13"/>
      <c r="G4" s="14"/>
    </row>
    <row r="5" spans="1:57" ht="12.95" customHeight="1" x14ac:dyDescent="0.2">
      <c r="A5" s="15" t="s">
        <v>68</v>
      </c>
      <c r="B5" s="127"/>
      <c r="C5" s="16" t="s">
        <v>69</v>
      </c>
      <c r="D5" s="16"/>
      <c r="E5" s="16"/>
      <c r="F5" s="17" t="s">
        <v>70</v>
      </c>
      <c r="G5" s="18"/>
    </row>
    <row r="6" spans="1:57" ht="12.95" customHeight="1" x14ac:dyDescent="0.2">
      <c r="A6" s="10"/>
      <c r="B6" s="126"/>
      <c r="C6" s="240" t="s">
        <v>193</v>
      </c>
      <c r="D6" s="241"/>
      <c r="E6" s="241"/>
      <c r="F6" s="19"/>
      <c r="G6" s="14"/>
    </row>
    <row r="7" spans="1:57" x14ac:dyDescent="0.2">
      <c r="A7" s="15" t="s">
        <v>71</v>
      </c>
      <c r="B7" s="15"/>
      <c r="C7" s="242" t="s">
        <v>72</v>
      </c>
      <c r="D7" s="243"/>
      <c r="E7" s="20" t="s">
        <v>73</v>
      </c>
      <c r="F7" s="21"/>
      <c r="G7" s="22">
        <v>0</v>
      </c>
      <c r="H7" s="23"/>
      <c r="I7" s="23"/>
    </row>
    <row r="8" spans="1:57" x14ac:dyDescent="0.2">
      <c r="A8" s="15" t="s">
        <v>74</v>
      </c>
      <c r="B8" s="15"/>
      <c r="C8" s="242"/>
      <c r="D8" s="243"/>
      <c r="E8" s="17" t="s">
        <v>75</v>
      </c>
      <c r="F8" s="16"/>
      <c r="G8" s="24">
        <f>IF(PocetMJ=0,,ROUND((F30+F32)/PocetMJ,1))</f>
        <v>0</v>
      </c>
    </row>
    <row r="9" spans="1:57" x14ac:dyDescent="0.2">
      <c r="A9" s="25" t="s">
        <v>76</v>
      </c>
      <c r="B9" s="25"/>
      <c r="C9" s="26"/>
      <c r="D9" s="26"/>
      <c r="E9" s="27" t="s">
        <v>77</v>
      </c>
      <c r="F9" s="26"/>
      <c r="G9" s="28"/>
    </row>
    <row r="10" spans="1:57" x14ac:dyDescent="0.2">
      <c r="A10" s="29" t="s">
        <v>78</v>
      </c>
      <c r="B10" s="29"/>
      <c r="C10" s="13"/>
      <c r="D10" s="13"/>
      <c r="E10" s="30" t="s">
        <v>79</v>
      </c>
      <c r="F10" s="13"/>
      <c r="G10" s="14"/>
      <c r="BA10" s="31"/>
      <c r="BB10" s="31"/>
      <c r="BC10" s="31"/>
      <c r="BD10" s="31"/>
      <c r="BE10" s="31"/>
    </row>
    <row r="11" spans="1:57" x14ac:dyDescent="0.2">
      <c r="A11" s="29"/>
      <c r="B11" s="244" t="s">
        <v>80</v>
      </c>
      <c r="C11" s="245"/>
      <c r="D11" s="246"/>
      <c r="E11" s="13"/>
      <c r="F11" s="13"/>
      <c r="G11" s="14"/>
    </row>
    <row r="12" spans="1:57" ht="28.5" customHeight="1" thickBot="1" x14ac:dyDescent="0.25">
      <c r="A12" s="124" t="s">
        <v>81</v>
      </c>
      <c r="B12" s="128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82</v>
      </c>
      <c r="B13" s="129"/>
      <c r="C13" s="36"/>
      <c r="D13" s="37" t="s">
        <v>83</v>
      </c>
      <c r="E13" s="38"/>
      <c r="F13" s="38"/>
      <c r="G13" s="36"/>
    </row>
    <row r="14" spans="1:57" ht="15.95" customHeight="1" x14ac:dyDescent="0.2">
      <c r="A14" s="29"/>
      <c r="B14" s="45" t="s">
        <v>84</v>
      </c>
      <c r="C14" s="39">
        <f>Dodavka</f>
        <v>0</v>
      </c>
      <c r="D14" s="40"/>
      <c r="E14" s="41"/>
      <c r="F14" s="42"/>
      <c r="G14" s="39"/>
    </row>
    <row r="15" spans="1:57" ht="15.95" customHeight="1" x14ac:dyDescent="0.2">
      <c r="A15" s="29" t="s">
        <v>85</v>
      </c>
      <c r="B15" s="45" t="s">
        <v>86</v>
      </c>
      <c r="C15" s="39"/>
      <c r="D15" s="25"/>
      <c r="E15" s="43"/>
      <c r="F15" s="44"/>
      <c r="G15" s="39"/>
    </row>
    <row r="16" spans="1:57" ht="15.95" customHeight="1" x14ac:dyDescent="0.2">
      <c r="A16" s="29" t="s">
        <v>87</v>
      </c>
      <c r="B16" s="45" t="s">
        <v>88</v>
      </c>
      <c r="C16" s="39">
        <f>HSV</f>
        <v>0</v>
      </c>
      <c r="D16" s="25"/>
      <c r="E16" s="43"/>
      <c r="F16" s="44"/>
      <c r="G16" s="39"/>
    </row>
    <row r="17" spans="1:7" ht="15.95" customHeight="1" x14ac:dyDescent="0.2">
      <c r="A17" s="45" t="s">
        <v>89</v>
      </c>
      <c r="B17" s="45" t="s">
        <v>90</v>
      </c>
      <c r="C17" s="39">
        <f>PSV</f>
        <v>0</v>
      </c>
      <c r="D17" s="25"/>
      <c r="E17" s="43"/>
      <c r="F17" s="44"/>
      <c r="G17" s="39"/>
    </row>
    <row r="18" spans="1:7" ht="15.95" customHeight="1" x14ac:dyDescent="0.2">
      <c r="A18" s="45" t="s">
        <v>91</v>
      </c>
      <c r="B18" s="45"/>
      <c r="C18" s="39">
        <f>SUM(C14:C17)</f>
        <v>0</v>
      </c>
      <c r="D18" s="46"/>
      <c r="E18" s="43"/>
      <c r="F18" s="44"/>
      <c r="G18" s="39"/>
    </row>
    <row r="19" spans="1:7" ht="15.95" customHeight="1" x14ac:dyDescent="0.2">
      <c r="A19" s="45"/>
      <c r="B19" s="45"/>
      <c r="C19" s="39"/>
      <c r="D19" s="25"/>
      <c r="E19" s="43"/>
      <c r="F19" s="44"/>
      <c r="G19" s="39"/>
    </row>
    <row r="20" spans="1:7" ht="15.95" customHeight="1" x14ac:dyDescent="0.2">
      <c r="A20" s="45" t="s">
        <v>92</v>
      </c>
      <c r="B20" s="45"/>
      <c r="C20" s="39">
        <f>HZS</f>
        <v>0</v>
      </c>
      <c r="D20" s="25"/>
      <c r="E20" s="43"/>
      <c r="F20" s="44"/>
      <c r="G20" s="39"/>
    </row>
    <row r="21" spans="1:7" ht="15.95" customHeight="1" x14ac:dyDescent="0.2">
      <c r="A21" s="29" t="s">
        <v>93</v>
      </c>
      <c r="B21" s="29"/>
      <c r="C21" s="39">
        <f>C18+C20</f>
        <v>0</v>
      </c>
      <c r="D21" s="25" t="s">
        <v>94</v>
      </c>
      <c r="E21" s="43"/>
      <c r="F21" s="44"/>
      <c r="G21" s="39">
        <f>Rekapitulace!H16</f>
        <v>0</v>
      </c>
    </row>
    <row r="22" spans="1:7" ht="15.95" customHeight="1" thickBot="1" x14ac:dyDescent="0.25">
      <c r="A22" s="25" t="s">
        <v>95</v>
      </c>
      <c r="B22" s="25"/>
      <c r="C22" s="47">
        <f>C21+G22</f>
        <v>0</v>
      </c>
      <c r="D22" s="48" t="s">
        <v>96</v>
      </c>
      <c r="E22" s="49"/>
      <c r="F22" s="50"/>
      <c r="G22" s="39">
        <f>G21</f>
        <v>0</v>
      </c>
    </row>
    <row r="23" spans="1:7" x14ac:dyDescent="0.2">
      <c r="A23" s="7" t="s">
        <v>97</v>
      </c>
      <c r="B23" s="7"/>
      <c r="C23" s="51" t="s">
        <v>98</v>
      </c>
      <c r="D23" s="8"/>
      <c r="E23" s="51" t="s">
        <v>99</v>
      </c>
      <c r="F23" s="8"/>
      <c r="G23" s="9"/>
    </row>
    <row r="24" spans="1:7" x14ac:dyDescent="0.2">
      <c r="A24" s="15"/>
      <c r="B24" s="15"/>
      <c r="C24" s="17" t="s">
        <v>100</v>
      </c>
      <c r="D24" s="16"/>
      <c r="E24" s="17" t="s">
        <v>100</v>
      </c>
      <c r="F24" s="16"/>
      <c r="G24" s="18"/>
    </row>
    <row r="25" spans="1:7" x14ac:dyDescent="0.2">
      <c r="A25" s="29" t="s">
        <v>101</v>
      </c>
      <c r="B25" s="130"/>
      <c r="C25" s="30" t="s">
        <v>101</v>
      </c>
      <c r="D25" s="13"/>
      <c r="E25" s="30" t="s">
        <v>101</v>
      </c>
      <c r="F25" s="13"/>
      <c r="G25" s="14"/>
    </row>
    <row r="26" spans="1:7" x14ac:dyDescent="0.2">
      <c r="A26" s="29"/>
      <c r="B26" s="131">
        <v>43533</v>
      </c>
      <c r="C26" s="30" t="s">
        <v>102</v>
      </c>
      <c r="D26" s="13"/>
      <c r="E26" s="30" t="s">
        <v>103</v>
      </c>
      <c r="F26" s="13"/>
      <c r="G26" s="14"/>
    </row>
    <row r="27" spans="1:7" x14ac:dyDescent="0.2">
      <c r="A27" s="29"/>
      <c r="B27" s="29" t="s">
        <v>104</v>
      </c>
      <c r="C27" s="30"/>
      <c r="D27" s="13"/>
      <c r="E27" s="30"/>
      <c r="F27" s="13"/>
      <c r="G27" s="14"/>
    </row>
    <row r="28" spans="1:7" ht="97.5" customHeight="1" x14ac:dyDescent="0.2">
      <c r="A28" s="29"/>
      <c r="B28" s="29"/>
      <c r="C28" s="30"/>
      <c r="D28" s="13"/>
      <c r="E28" s="30"/>
      <c r="F28" s="13"/>
      <c r="G28" s="14"/>
    </row>
    <row r="29" spans="1:7" x14ac:dyDescent="0.2">
      <c r="A29" s="15" t="s">
        <v>105</v>
      </c>
      <c r="B29" s="15"/>
      <c r="C29" s="52">
        <v>0</v>
      </c>
      <c r="D29" s="16" t="s">
        <v>106</v>
      </c>
      <c r="E29" s="17"/>
      <c r="F29" s="53">
        <v>0</v>
      </c>
      <c r="G29" s="18"/>
    </row>
    <row r="30" spans="1:7" x14ac:dyDescent="0.2">
      <c r="A30" s="15" t="s">
        <v>105</v>
      </c>
      <c r="B30" s="15"/>
      <c r="C30" s="52">
        <v>10</v>
      </c>
      <c r="D30" s="16" t="s">
        <v>106</v>
      </c>
      <c r="E30" s="17"/>
      <c r="F30" s="53">
        <v>0</v>
      </c>
      <c r="G30" s="18"/>
    </row>
    <row r="31" spans="1:7" x14ac:dyDescent="0.2">
      <c r="A31" s="15" t="s">
        <v>7</v>
      </c>
      <c r="B31" s="15"/>
      <c r="C31" s="52">
        <v>10</v>
      </c>
      <c r="D31" s="16" t="s">
        <v>106</v>
      </c>
      <c r="E31" s="17"/>
      <c r="F31" s="54">
        <f>ROUND(PRODUCT(F30,C31/100),1)</f>
        <v>0</v>
      </c>
      <c r="G31" s="28"/>
    </row>
    <row r="32" spans="1:7" x14ac:dyDescent="0.2">
      <c r="A32" s="15" t="s">
        <v>105</v>
      </c>
      <c r="B32" s="15"/>
      <c r="C32" s="52">
        <v>21</v>
      </c>
      <c r="D32" s="16" t="s">
        <v>106</v>
      </c>
      <c r="E32" s="17"/>
      <c r="F32" s="53">
        <f>C22</f>
        <v>0</v>
      </c>
      <c r="G32" s="18"/>
    </row>
    <row r="33" spans="1:8" x14ac:dyDescent="0.2">
      <c r="A33" s="15" t="s">
        <v>7</v>
      </c>
      <c r="B33" s="15"/>
      <c r="C33" s="52">
        <v>21</v>
      </c>
      <c r="D33" s="16" t="s">
        <v>106</v>
      </c>
      <c r="E33" s="17"/>
      <c r="F33" s="54">
        <f>ROUND(PRODUCT(F32,C33/100),1)</f>
        <v>0</v>
      </c>
      <c r="G33" s="28"/>
    </row>
    <row r="34" spans="1:8" s="60" customFormat="1" ht="19.5" customHeight="1" thickBot="1" x14ac:dyDescent="0.3">
      <c r="A34" s="55" t="s">
        <v>107</v>
      </c>
      <c r="B34" s="55"/>
      <c r="C34" s="56"/>
      <c r="D34" s="56"/>
      <c r="E34" s="57"/>
      <c r="F34" s="58">
        <f>CEILING(SUM(F29:F33),IF(SUM(F29:F33)&gt;=0,1,-1))</f>
        <v>0</v>
      </c>
      <c r="G34" s="59"/>
    </row>
    <row r="36" spans="1:8" ht="33.6" customHeight="1" x14ac:dyDescent="0.2">
      <c r="A36" s="239" t="s">
        <v>119</v>
      </c>
      <c r="B36" s="239"/>
      <c r="C36" s="239"/>
      <c r="D36" s="239"/>
      <c r="E36" s="239"/>
      <c r="F36" s="239"/>
      <c r="G36" s="239"/>
      <c r="H36" s="6" t="s">
        <v>108</v>
      </c>
    </row>
    <row r="37" spans="1:8" ht="14.25" customHeight="1" x14ac:dyDescent="0.2">
      <c r="A37" s="121"/>
      <c r="B37" s="196"/>
      <c r="C37" s="120"/>
      <c r="D37" s="120"/>
      <c r="E37" s="120"/>
      <c r="F37" s="120"/>
      <c r="G37" s="120"/>
      <c r="H37" s="6" t="s">
        <v>108</v>
      </c>
    </row>
    <row r="38" spans="1:8" ht="12.75" customHeight="1" x14ac:dyDescent="0.2">
      <c r="A38" s="61"/>
      <c r="B38" s="120"/>
      <c r="C38" s="120"/>
      <c r="D38" s="120"/>
      <c r="E38" s="120"/>
      <c r="F38" s="120"/>
      <c r="G38" s="120"/>
      <c r="H38" s="6" t="s">
        <v>108</v>
      </c>
    </row>
    <row r="39" spans="1:8" x14ac:dyDescent="0.2">
      <c r="A39" s="61"/>
      <c r="B39" s="120"/>
      <c r="C39" s="120"/>
      <c r="D39" s="120"/>
      <c r="E39" s="120"/>
      <c r="F39" s="120"/>
      <c r="G39" s="120"/>
      <c r="H39" s="6" t="s">
        <v>108</v>
      </c>
    </row>
    <row r="40" spans="1:8" x14ac:dyDescent="0.2">
      <c r="A40" s="61"/>
      <c r="B40" s="120"/>
      <c r="C40" s="120"/>
      <c r="D40" s="120"/>
      <c r="E40" s="120"/>
      <c r="F40" s="120"/>
      <c r="G40" s="120"/>
      <c r="H40" s="6" t="s">
        <v>108</v>
      </c>
    </row>
    <row r="41" spans="1:8" x14ac:dyDescent="0.2">
      <c r="A41" s="61"/>
      <c r="B41" s="120"/>
      <c r="C41" s="120"/>
      <c r="D41" s="120"/>
      <c r="E41" s="120"/>
      <c r="F41" s="120"/>
      <c r="G41" s="120"/>
      <c r="H41" s="6" t="s">
        <v>108</v>
      </c>
    </row>
    <row r="42" spans="1:8" x14ac:dyDescent="0.2">
      <c r="A42" s="61"/>
      <c r="B42" s="120"/>
      <c r="C42" s="120"/>
      <c r="D42" s="120"/>
      <c r="E42" s="120"/>
      <c r="F42" s="120"/>
      <c r="G42" s="120"/>
      <c r="H42" s="6" t="s">
        <v>108</v>
      </c>
    </row>
    <row r="43" spans="1:8" x14ac:dyDescent="0.2">
      <c r="A43" s="61"/>
      <c r="B43" s="120"/>
      <c r="C43" s="120"/>
      <c r="D43" s="120"/>
      <c r="E43" s="120"/>
      <c r="F43" s="120"/>
      <c r="G43" s="120"/>
      <c r="H43" s="6" t="s">
        <v>108</v>
      </c>
    </row>
    <row r="44" spans="1:8" x14ac:dyDescent="0.2">
      <c r="A44" s="61"/>
      <c r="B44" s="120"/>
      <c r="C44" s="120"/>
      <c r="D44" s="120"/>
      <c r="E44" s="120"/>
      <c r="F44" s="120"/>
      <c r="G44" s="120"/>
      <c r="H44" s="6" t="s">
        <v>108</v>
      </c>
    </row>
    <row r="45" spans="1:8" ht="3" customHeight="1" x14ac:dyDescent="0.2">
      <c r="A45" s="61"/>
      <c r="B45" s="120"/>
      <c r="C45" s="120"/>
      <c r="D45" s="120"/>
      <c r="E45" s="120"/>
      <c r="F45" s="120"/>
      <c r="G45" s="120"/>
      <c r="H45" s="6" t="s">
        <v>108</v>
      </c>
    </row>
    <row r="46" spans="1:8" x14ac:dyDescent="0.2">
      <c r="B46" s="238"/>
      <c r="C46" s="238"/>
      <c r="D46" s="238"/>
      <c r="E46" s="238"/>
      <c r="F46" s="238"/>
      <c r="G46" s="238"/>
    </row>
    <row r="47" spans="1:8" x14ac:dyDescent="0.2">
      <c r="B47" s="238"/>
      <c r="C47" s="238"/>
      <c r="D47" s="238"/>
      <c r="E47" s="238"/>
      <c r="F47" s="238"/>
      <c r="G47" s="238"/>
    </row>
    <row r="48" spans="1:8" x14ac:dyDescent="0.2">
      <c r="B48" s="238"/>
      <c r="C48" s="238"/>
      <c r="D48" s="238"/>
      <c r="E48" s="238"/>
      <c r="F48" s="238"/>
      <c r="G48" s="238"/>
    </row>
    <row r="49" spans="2:7" x14ac:dyDescent="0.2">
      <c r="B49" s="238"/>
      <c r="C49" s="238"/>
      <c r="D49" s="238"/>
      <c r="E49" s="238"/>
      <c r="F49" s="238"/>
      <c r="G49" s="238"/>
    </row>
    <row r="50" spans="2:7" x14ac:dyDescent="0.2">
      <c r="B50" s="238"/>
      <c r="C50" s="238"/>
      <c r="D50" s="238"/>
      <c r="E50" s="238"/>
      <c r="F50" s="238"/>
      <c r="G50" s="238"/>
    </row>
    <row r="51" spans="2:7" x14ac:dyDescent="0.2">
      <c r="B51" s="238"/>
      <c r="C51" s="238"/>
      <c r="D51" s="238"/>
      <c r="E51" s="238"/>
      <c r="F51" s="238"/>
      <c r="G51" s="238"/>
    </row>
    <row r="52" spans="2:7" x14ac:dyDescent="0.2">
      <c r="B52" s="238"/>
      <c r="C52" s="238"/>
      <c r="D52" s="238"/>
      <c r="E52" s="238"/>
      <c r="F52" s="238"/>
      <c r="G52" s="238"/>
    </row>
    <row r="53" spans="2:7" x14ac:dyDescent="0.2">
      <c r="B53" s="238"/>
      <c r="C53" s="238"/>
      <c r="D53" s="238"/>
      <c r="E53" s="238"/>
      <c r="F53" s="238"/>
      <c r="G53" s="238"/>
    </row>
    <row r="54" spans="2:7" x14ac:dyDescent="0.2">
      <c r="B54" s="238"/>
      <c r="C54" s="238"/>
      <c r="D54" s="238"/>
      <c r="E54" s="238"/>
      <c r="F54" s="238"/>
      <c r="G54" s="238"/>
    </row>
    <row r="55" spans="2:7" x14ac:dyDescent="0.2">
      <c r="B55" s="238"/>
      <c r="C55" s="238"/>
      <c r="D55" s="238"/>
      <c r="E55" s="238"/>
      <c r="F55" s="238"/>
      <c r="G55" s="238"/>
    </row>
  </sheetData>
  <mergeCells count="15">
    <mergeCell ref="C6:E6"/>
    <mergeCell ref="C7:D7"/>
    <mergeCell ref="C8:D8"/>
    <mergeCell ref="B11:D11"/>
    <mergeCell ref="B46:G46"/>
    <mergeCell ref="B54:G54"/>
    <mergeCell ref="B55:G55"/>
    <mergeCell ref="A36:G36"/>
    <mergeCell ref="B48:G48"/>
    <mergeCell ref="B49:G49"/>
    <mergeCell ref="B50:G50"/>
    <mergeCell ref="B51:G51"/>
    <mergeCell ref="B52:G52"/>
    <mergeCell ref="B53:G53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67"/>
  <sheetViews>
    <sheetView workbookViewId="0">
      <selection activeCell="H27" sqref="H27"/>
    </sheetView>
  </sheetViews>
  <sheetFormatPr defaultColWidth="8.85546875" defaultRowHeight="12.75" x14ac:dyDescent="0.2"/>
  <cols>
    <col min="1" max="1" width="5.85546875" style="6" customWidth="1"/>
    <col min="2" max="2" width="6.140625" style="6" customWidth="1"/>
    <col min="3" max="3" width="11.42578125" style="6" customWidth="1"/>
    <col min="4" max="4" width="15.85546875" style="6" customWidth="1"/>
    <col min="5" max="5" width="11.28515625" style="6" customWidth="1"/>
    <col min="6" max="6" width="10.85546875" style="6" customWidth="1"/>
    <col min="7" max="7" width="16.5703125" style="6" customWidth="1"/>
    <col min="8" max="8" width="20.28515625" style="6" customWidth="1"/>
    <col min="9" max="16384" width="8.85546875" style="6"/>
  </cols>
  <sheetData>
    <row r="1" spans="1:56" ht="13.5" thickTop="1" x14ac:dyDescent="0.2">
      <c r="A1" s="247" t="s">
        <v>68</v>
      </c>
      <c r="B1" s="248"/>
      <c r="C1" s="62" t="str">
        <f>CONCATENATE(cislostavby," ",nazevstavby)</f>
        <v xml:space="preserve"> Knihovna Šlapanice</v>
      </c>
      <c r="D1" s="63"/>
      <c r="E1" s="64"/>
      <c r="F1" s="63"/>
      <c r="G1" s="65"/>
      <c r="H1" s="66"/>
    </row>
    <row r="2" spans="1:56" ht="13.5" thickBot="1" x14ac:dyDescent="0.25">
      <c r="A2" s="249" t="s">
        <v>65</v>
      </c>
      <c r="B2" s="250"/>
      <c r="C2" s="67" t="str">
        <f>CONCATENATE(cisloobjektu," ",nazevobjektu)</f>
        <v xml:space="preserve"> D1.4.d- Elektroinstalace silnoproud</v>
      </c>
      <c r="D2" s="68"/>
      <c r="E2" s="69"/>
      <c r="F2" s="68"/>
      <c r="G2" s="251"/>
      <c r="H2" s="252"/>
    </row>
    <row r="3" spans="1:56" ht="13.5" thickTop="1" x14ac:dyDescent="0.2">
      <c r="F3" s="13"/>
    </row>
    <row r="4" spans="1:56" ht="19.5" customHeight="1" x14ac:dyDescent="0.25">
      <c r="A4" s="70" t="s">
        <v>109</v>
      </c>
      <c r="B4" s="4"/>
      <c r="C4" s="4"/>
      <c r="D4" s="4"/>
      <c r="E4" s="71"/>
      <c r="F4" s="4"/>
      <c r="G4" s="4"/>
      <c r="H4" s="4"/>
    </row>
    <row r="5" spans="1:56" ht="13.5" thickBot="1" x14ac:dyDescent="0.25"/>
    <row r="6" spans="1:56" s="13" customFormat="1" ht="13.5" thickBot="1" x14ac:dyDescent="0.25">
      <c r="A6" s="72"/>
      <c r="B6" s="73" t="s">
        <v>110</v>
      </c>
      <c r="C6" s="73"/>
      <c r="D6" s="74"/>
      <c r="E6" s="75" t="s">
        <v>111</v>
      </c>
      <c r="F6" s="76" t="s">
        <v>112</v>
      </c>
      <c r="G6" s="76" t="s">
        <v>141</v>
      </c>
      <c r="H6" s="77" t="s">
        <v>92</v>
      </c>
    </row>
    <row r="7" spans="1:56" s="13" customFormat="1" x14ac:dyDescent="0.2">
      <c r="A7" s="78" t="str">
        <f>[2]Položky!B7</f>
        <v>M21</v>
      </c>
      <c r="B7" s="79" t="str">
        <f>[2]Položky!C7</f>
        <v>Elektromontáže</v>
      </c>
      <c r="C7" s="80"/>
      <c r="D7" s="81"/>
      <c r="E7" s="82">
        <f>[2]Položky!BA54</f>
        <v>0</v>
      </c>
      <c r="F7" s="83">
        <f>[2]Položky!BB54</f>
        <v>0</v>
      </c>
      <c r="G7" s="83">
        <f>Položky!G106</f>
        <v>0</v>
      </c>
      <c r="H7" s="84">
        <f>[2]Položky!BE54</f>
        <v>0</v>
      </c>
    </row>
    <row r="8" spans="1:56" s="13" customFormat="1" ht="13.5" thickBot="1" x14ac:dyDescent="0.25">
      <c r="A8" s="78"/>
      <c r="B8" s="79" t="s">
        <v>150</v>
      </c>
      <c r="C8" s="80"/>
      <c r="D8" s="81"/>
      <c r="E8" s="82"/>
      <c r="F8" s="83"/>
      <c r="G8" s="83"/>
      <c r="H8" s="84"/>
    </row>
    <row r="9" spans="1:56" s="90" customFormat="1" ht="13.5" thickBot="1" x14ac:dyDescent="0.25">
      <c r="A9" s="85"/>
      <c r="B9" s="73" t="s">
        <v>113</v>
      </c>
      <c r="C9" s="73"/>
      <c r="D9" s="86"/>
      <c r="E9" s="87"/>
      <c r="F9" s="88">
        <f>SUM(F7:F7)</f>
        <v>0</v>
      </c>
      <c r="G9" s="88">
        <f>SUM(G7:G8)</f>
        <v>0</v>
      </c>
      <c r="H9" s="89">
        <f>SUM(H7:H8)</f>
        <v>0</v>
      </c>
    </row>
    <row r="10" spans="1:56" x14ac:dyDescent="0.2">
      <c r="A10" s="80"/>
      <c r="B10" s="80"/>
      <c r="C10" s="80"/>
      <c r="D10" s="80"/>
      <c r="E10" s="80"/>
      <c r="F10" s="80"/>
      <c r="G10" s="80"/>
      <c r="H10" s="80"/>
    </row>
    <row r="11" spans="1:56" ht="19.5" customHeight="1" x14ac:dyDescent="0.25">
      <c r="A11" s="91" t="s">
        <v>114</v>
      </c>
      <c r="B11" s="91"/>
      <c r="C11" s="91"/>
      <c r="D11" s="91"/>
      <c r="E11" s="91"/>
      <c r="F11" s="91"/>
      <c r="G11" s="92"/>
      <c r="H11" s="91"/>
      <c r="AZ11" s="31"/>
      <c r="BA11" s="31"/>
      <c r="BB11" s="31"/>
      <c r="BC11" s="31"/>
      <c r="BD11" s="31"/>
    </row>
    <row r="12" spans="1:56" ht="13.5" thickBot="1" x14ac:dyDescent="0.25">
      <c r="A12" s="93"/>
      <c r="B12" s="93"/>
      <c r="C12" s="93"/>
      <c r="D12" s="93"/>
      <c r="E12" s="93"/>
      <c r="F12" s="93"/>
      <c r="G12" s="93"/>
      <c r="H12" s="93"/>
    </row>
    <row r="13" spans="1:56" x14ac:dyDescent="0.2">
      <c r="A13" s="94" t="s">
        <v>115</v>
      </c>
      <c r="B13" s="95"/>
      <c r="C13" s="95"/>
      <c r="D13" s="96"/>
      <c r="E13" s="97"/>
      <c r="F13" s="98"/>
      <c r="G13" s="99"/>
      <c r="H13" s="100" t="s">
        <v>8</v>
      </c>
    </row>
    <row r="14" spans="1:56" x14ac:dyDescent="0.2">
      <c r="A14" s="101" t="s">
        <v>117</v>
      </c>
      <c r="B14" s="102"/>
      <c r="C14" s="102"/>
      <c r="D14" s="103"/>
      <c r="E14" s="104"/>
      <c r="F14" s="105"/>
      <c r="G14" s="106"/>
      <c r="H14" s="107"/>
      <c r="AZ14" s="6">
        <v>8</v>
      </c>
    </row>
    <row r="15" spans="1:56" x14ac:dyDescent="0.2">
      <c r="A15" s="101" t="s">
        <v>118</v>
      </c>
      <c r="B15" s="102"/>
      <c r="C15" s="102"/>
      <c r="D15" s="103"/>
      <c r="E15" s="104"/>
      <c r="F15" s="105"/>
      <c r="G15" s="106"/>
      <c r="H15" s="107"/>
      <c r="AZ15" s="6">
        <v>8</v>
      </c>
    </row>
    <row r="16" spans="1:56" ht="13.5" thickBot="1" x14ac:dyDescent="0.25">
      <c r="A16" s="108"/>
      <c r="B16" s="109" t="s">
        <v>116</v>
      </c>
      <c r="C16" s="110"/>
      <c r="D16" s="111"/>
      <c r="E16" s="112"/>
      <c r="F16" s="113"/>
      <c r="G16" s="113"/>
      <c r="H16" s="119">
        <f>SUM(H14:H15)</f>
        <v>0</v>
      </c>
    </row>
    <row r="17" spans="1:8" x14ac:dyDescent="0.2">
      <c r="A17" s="93"/>
      <c r="B17" s="93"/>
      <c r="C17" s="93"/>
      <c r="D17" s="93"/>
      <c r="E17" s="93"/>
      <c r="F17" s="93"/>
      <c r="G17" s="93"/>
      <c r="H17" s="93"/>
    </row>
    <row r="18" spans="1:8" ht="37.9" customHeight="1" x14ac:dyDescent="0.2">
      <c r="A18" s="253" t="s">
        <v>119</v>
      </c>
      <c r="B18" s="253"/>
      <c r="C18" s="253"/>
      <c r="D18" s="253"/>
      <c r="E18" s="253"/>
      <c r="F18" s="253"/>
      <c r="G18" s="253"/>
      <c r="H18" s="253"/>
    </row>
    <row r="19" spans="1:8" x14ac:dyDescent="0.2">
      <c r="F19" s="114"/>
      <c r="G19" s="115"/>
      <c r="H19" s="116"/>
    </row>
    <row r="20" spans="1:8" x14ac:dyDescent="0.2">
      <c r="F20" s="114"/>
      <c r="G20" s="115"/>
      <c r="H20" s="116"/>
    </row>
    <row r="21" spans="1:8" x14ac:dyDescent="0.2">
      <c r="F21" s="114"/>
      <c r="G21" s="115"/>
      <c r="H21" s="116"/>
    </row>
    <row r="22" spans="1:8" x14ac:dyDescent="0.2">
      <c r="F22" s="114"/>
      <c r="G22" s="115"/>
      <c r="H22" s="116"/>
    </row>
    <row r="23" spans="1:8" x14ac:dyDescent="0.2">
      <c r="F23" s="114"/>
      <c r="G23" s="115"/>
      <c r="H23" s="116"/>
    </row>
    <row r="24" spans="1:8" x14ac:dyDescent="0.2">
      <c r="F24" s="114"/>
      <c r="G24" s="115"/>
      <c r="H24" s="116"/>
    </row>
    <row r="25" spans="1:8" x14ac:dyDescent="0.2">
      <c r="F25" s="114"/>
      <c r="G25" s="115"/>
      <c r="H25" s="116"/>
    </row>
    <row r="26" spans="1:8" x14ac:dyDescent="0.2">
      <c r="F26" s="114"/>
      <c r="G26" s="115"/>
      <c r="H26" s="116"/>
    </row>
    <row r="27" spans="1:8" x14ac:dyDescent="0.2">
      <c r="F27" s="114"/>
      <c r="G27" s="115"/>
      <c r="H27" s="116"/>
    </row>
    <row r="28" spans="1:8" x14ac:dyDescent="0.2">
      <c r="F28" s="114"/>
      <c r="G28" s="115"/>
      <c r="H28" s="116"/>
    </row>
    <row r="29" spans="1:8" x14ac:dyDescent="0.2">
      <c r="F29" s="114"/>
      <c r="G29" s="115"/>
      <c r="H29" s="116"/>
    </row>
    <row r="30" spans="1:8" x14ac:dyDescent="0.2">
      <c r="F30" s="114"/>
      <c r="G30" s="115"/>
      <c r="H30" s="116"/>
    </row>
    <row r="31" spans="1:8" x14ac:dyDescent="0.2">
      <c r="F31" s="114"/>
      <c r="G31" s="115"/>
      <c r="H31" s="116"/>
    </row>
    <row r="32" spans="1:8" x14ac:dyDescent="0.2">
      <c r="F32" s="114"/>
      <c r="G32" s="115"/>
      <c r="H32" s="116"/>
    </row>
    <row r="33" spans="6:8" x14ac:dyDescent="0.2">
      <c r="F33" s="114"/>
      <c r="G33" s="115"/>
      <c r="H33" s="116"/>
    </row>
    <row r="34" spans="6:8" x14ac:dyDescent="0.2">
      <c r="F34" s="114"/>
      <c r="G34" s="115"/>
      <c r="H34" s="116"/>
    </row>
    <row r="35" spans="6:8" x14ac:dyDescent="0.2">
      <c r="F35" s="114"/>
      <c r="G35" s="115"/>
      <c r="H35" s="116"/>
    </row>
    <row r="36" spans="6:8" x14ac:dyDescent="0.2">
      <c r="F36" s="114"/>
      <c r="G36" s="115"/>
      <c r="H36" s="116"/>
    </row>
    <row r="37" spans="6:8" x14ac:dyDescent="0.2">
      <c r="F37" s="114"/>
      <c r="G37" s="115"/>
      <c r="H37" s="116"/>
    </row>
    <row r="38" spans="6:8" x14ac:dyDescent="0.2">
      <c r="F38" s="114"/>
      <c r="G38" s="115"/>
      <c r="H38" s="116"/>
    </row>
    <row r="39" spans="6:8" x14ac:dyDescent="0.2">
      <c r="F39" s="114"/>
      <c r="G39" s="115"/>
      <c r="H39" s="116"/>
    </row>
    <row r="40" spans="6:8" x14ac:dyDescent="0.2">
      <c r="F40" s="114"/>
      <c r="G40" s="115"/>
      <c r="H40" s="116"/>
    </row>
    <row r="41" spans="6:8" x14ac:dyDescent="0.2">
      <c r="F41" s="114"/>
      <c r="G41" s="115"/>
      <c r="H41" s="116"/>
    </row>
    <row r="42" spans="6:8" x14ac:dyDescent="0.2">
      <c r="F42" s="114"/>
      <c r="G42" s="115"/>
      <c r="H42" s="116"/>
    </row>
    <row r="43" spans="6:8" x14ac:dyDescent="0.2">
      <c r="F43" s="114"/>
      <c r="G43" s="115"/>
      <c r="H43" s="116"/>
    </row>
    <row r="44" spans="6:8" x14ac:dyDescent="0.2">
      <c r="F44" s="114"/>
      <c r="G44" s="115"/>
      <c r="H44" s="116"/>
    </row>
    <row r="45" spans="6:8" x14ac:dyDescent="0.2">
      <c r="F45" s="114"/>
      <c r="G45" s="115"/>
      <c r="H45" s="116"/>
    </row>
    <row r="46" spans="6:8" x14ac:dyDescent="0.2">
      <c r="F46" s="114"/>
      <c r="G46" s="115"/>
      <c r="H46" s="116"/>
    </row>
    <row r="47" spans="6:8" x14ac:dyDescent="0.2">
      <c r="F47" s="114"/>
      <c r="G47" s="115"/>
      <c r="H47" s="116"/>
    </row>
    <row r="48" spans="6:8" x14ac:dyDescent="0.2">
      <c r="F48" s="114"/>
      <c r="G48" s="115"/>
      <c r="H48" s="116"/>
    </row>
    <row r="49" spans="6:8" x14ac:dyDescent="0.2">
      <c r="F49" s="114"/>
      <c r="G49" s="115"/>
      <c r="H49" s="116"/>
    </row>
    <row r="50" spans="6:8" x14ac:dyDescent="0.2">
      <c r="F50" s="114"/>
      <c r="G50" s="115"/>
      <c r="H50" s="116"/>
    </row>
    <row r="51" spans="6:8" x14ac:dyDescent="0.2">
      <c r="F51" s="114"/>
      <c r="G51" s="115"/>
      <c r="H51" s="116"/>
    </row>
    <row r="52" spans="6:8" x14ac:dyDescent="0.2">
      <c r="F52" s="114"/>
      <c r="G52" s="115"/>
      <c r="H52" s="116"/>
    </row>
    <row r="53" spans="6:8" x14ac:dyDescent="0.2">
      <c r="F53" s="114"/>
      <c r="G53" s="115"/>
      <c r="H53" s="116"/>
    </row>
    <row r="54" spans="6:8" x14ac:dyDescent="0.2">
      <c r="F54" s="114"/>
      <c r="G54" s="115"/>
      <c r="H54" s="116"/>
    </row>
    <row r="55" spans="6:8" x14ac:dyDescent="0.2">
      <c r="F55" s="114"/>
      <c r="G55" s="115"/>
      <c r="H55" s="116"/>
    </row>
    <row r="56" spans="6:8" x14ac:dyDescent="0.2">
      <c r="F56" s="114"/>
      <c r="G56" s="115"/>
      <c r="H56" s="116"/>
    </row>
    <row r="57" spans="6:8" x14ac:dyDescent="0.2">
      <c r="F57" s="114"/>
      <c r="G57" s="115"/>
      <c r="H57" s="116"/>
    </row>
    <row r="58" spans="6:8" x14ac:dyDescent="0.2">
      <c r="F58" s="114"/>
      <c r="G58" s="115"/>
      <c r="H58" s="116"/>
    </row>
    <row r="59" spans="6:8" x14ac:dyDescent="0.2">
      <c r="F59" s="114"/>
      <c r="G59" s="115"/>
      <c r="H59" s="116"/>
    </row>
    <row r="60" spans="6:8" x14ac:dyDescent="0.2">
      <c r="F60" s="114"/>
      <c r="G60" s="115"/>
      <c r="H60" s="116"/>
    </row>
    <row r="61" spans="6:8" x14ac:dyDescent="0.2">
      <c r="F61" s="114"/>
      <c r="G61" s="115"/>
      <c r="H61" s="116"/>
    </row>
    <row r="62" spans="6:8" x14ac:dyDescent="0.2">
      <c r="F62" s="114"/>
      <c r="G62" s="115"/>
      <c r="H62" s="116"/>
    </row>
    <row r="63" spans="6:8" x14ac:dyDescent="0.2">
      <c r="F63" s="114"/>
      <c r="G63" s="115"/>
      <c r="H63" s="116"/>
    </row>
    <row r="64" spans="6:8" x14ac:dyDescent="0.2">
      <c r="F64" s="114"/>
      <c r="G64" s="115"/>
      <c r="H64" s="116"/>
    </row>
    <row r="65" spans="6:8" x14ac:dyDescent="0.2">
      <c r="F65" s="114"/>
      <c r="G65" s="115"/>
      <c r="H65" s="116"/>
    </row>
    <row r="66" spans="6:8" x14ac:dyDescent="0.2">
      <c r="F66" s="114"/>
      <c r="G66" s="115"/>
      <c r="H66" s="116"/>
    </row>
    <row r="67" spans="6:8" x14ac:dyDescent="0.2">
      <c r="F67" s="114"/>
      <c r="G67" s="115"/>
      <c r="H67" s="116"/>
    </row>
  </sheetData>
  <mergeCells count="4">
    <mergeCell ref="A1:B1"/>
    <mergeCell ref="A2:B2"/>
    <mergeCell ref="G2:H2"/>
    <mergeCell ref="A18:H1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workbookViewId="0">
      <selection activeCell="F7" sqref="F7:F104"/>
    </sheetView>
  </sheetViews>
  <sheetFormatPr defaultColWidth="9.140625" defaultRowHeight="15" x14ac:dyDescent="0.25"/>
  <cols>
    <col min="1" max="1" width="6.7109375" style="192" customWidth="1"/>
    <col min="2" max="2" width="8.7109375" style="193" customWidth="1"/>
    <col min="3" max="3" width="54.7109375" style="194" customWidth="1"/>
    <col min="4" max="4" width="11.7109375" style="132" customWidth="1"/>
    <col min="5" max="5" width="7.5703125" style="195" customWidth="1"/>
    <col min="6" max="6" width="11.85546875" style="136" customWidth="1"/>
    <col min="7" max="7" width="19.28515625" style="136" customWidth="1"/>
    <col min="8" max="16384" width="9.140625" style="1"/>
  </cols>
  <sheetData>
    <row r="1" spans="1:7" x14ac:dyDescent="0.25">
      <c r="A1" s="255"/>
      <c r="B1" s="255"/>
      <c r="C1" s="255"/>
      <c r="D1" s="255"/>
      <c r="E1" s="255"/>
      <c r="F1" s="255"/>
      <c r="G1" s="255"/>
    </row>
    <row r="2" spans="1:7" ht="2.25" customHeight="1" thickBot="1" x14ac:dyDescent="0.3">
      <c r="A2" s="132"/>
      <c r="B2" s="133"/>
      <c r="C2" s="134"/>
      <c r="E2" s="135"/>
    </row>
    <row r="3" spans="1:7" s="2" customFormat="1" ht="15.75" customHeight="1" thickTop="1" x14ac:dyDescent="0.25">
      <c r="A3" s="256" t="s">
        <v>0</v>
      </c>
      <c r="B3" s="258" t="s">
        <v>1</v>
      </c>
      <c r="C3" s="260" t="s">
        <v>2</v>
      </c>
      <c r="D3" s="262" t="s">
        <v>3</v>
      </c>
      <c r="E3" s="264" t="s">
        <v>4</v>
      </c>
      <c r="F3" s="266" t="s">
        <v>11</v>
      </c>
      <c r="G3" s="267"/>
    </row>
    <row r="4" spans="1:7" s="2" customFormat="1" ht="29.25" customHeight="1" thickBot="1" x14ac:dyDescent="0.3">
      <c r="A4" s="257"/>
      <c r="B4" s="259"/>
      <c r="C4" s="261"/>
      <c r="D4" s="263"/>
      <c r="E4" s="265"/>
      <c r="F4" s="137" t="s">
        <v>9</v>
      </c>
      <c r="G4" s="207" t="s">
        <v>10</v>
      </c>
    </row>
    <row r="5" spans="1:7" s="3" customFormat="1" ht="19.5" thickBot="1" x14ac:dyDescent="0.3">
      <c r="A5" s="138"/>
      <c r="B5" s="139"/>
      <c r="C5" s="140" t="s">
        <v>12</v>
      </c>
      <c r="D5" s="141"/>
      <c r="E5" s="142"/>
      <c r="F5" s="143"/>
      <c r="G5" s="144"/>
    </row>
    <row r="6" spans="1:7" s="2" customFormat="1" ht="15.75" thickBot="1" x14ac:dyDescent="0.3">
      <c r="A6" s="208"/>
      <c r="B6" s="209" t="s">
        <v>5</v>
      </c>
      <c r="C6" s="210" t="s">
        <v>13</v>
      </c>
      <c r="D6" s="211"/>
      <c r="E6" s="212"/>
      <c r="F6" s="213"/>
      <c r="G6" s="214"/>
    </row>
    <row r="7" spans="1:7" x14ac:dyDescent="0.2">
      <c r="A7" s="215" t="s">
        <v>15</v>
      </c>
      <c r="B7" s="203" t="s">
        <v>33</v>
      </c>
      <c r="C7" s="204" t="s">
        <v>120</v>
      </c>
      <c r="D7" s="205" t="s">
        <v>48</v>
      </c>
      <c r="E7" s="206">
        <v>1420</v>
      </c>
      <c r="F7" s="216"/>
      <c r="G7" s="217">
        <f t="shared" ref="G7:G63" si="0">E7*F7</f>
        <v>0</v>
      </c>
    </row>
    <row r="8" spans="1:7" x14ac:dyDescent="0.2">
      <c r="A8" s="145" t="s">
        <v>16</v>
      </c>
      <c r="B8" s="146" t="s">
        <v>33</v>
      </c>
      <c r="C8" s="147" t="s">
        <v>121</v>
      </c>
      <c r="D8" s="148" t="s">
        <v>48</v>
      </c>
      <c r="E8" s="149">
        <v>658</v>
      </c>
      <c r="F8" s="150"/>
      <c r="G8" s="151">
        <f t="shared" si="0"/>
        <v>0</v>
      </c>
    </row>
    <row r="9" spans="1:7" x14ac:dyDescent="0.2">
      <c r="A9" s="145" t="s">
        <v>17</v>
      </c>
      <c r="B9" s="146" t="s">
        <v>33</v>
      </c>
      <c r="C9" s="152" t="s">
        <v>35</v>
      </c>
      <c r="D9" s="153" t="s">
        <v>49</v>
      </c>
      <c r="E9" s="154">
        <v>380</v>
      </c>
      <c r="F9" s="150"/>
      <c r="G9" s="151">
        <f t="shared" si="0"/>
        <v>0</v>
      </c>
    </row>
    <row r="10" spans="1:7" s="118" customFormat="1" x14ac:dyDescent="0.2">
      <c r="A10" s="145" t="s">
        <v>18</v>
      </c>
      <c r="B10" s="146" t="s">
        <v>33</v>
      </c>
      <c r="C10" s="152" t="s">
        <v>36</v>
      </c>
      <c r="D10" s="153" t="s">
        <v>49</v>
      </c>
      <c r="E10" s="154">
        <v>280</v>
      </c>
      <c r="F10" s="155"/>
      <c r="G10" s="237">
        <f t="shared" si="0"/>
        <v>0</v>
      </c>
    </row>
    <row r="11" spans="1:7" s="118" customFormat="1" x14ac:dyDescent="0.2">
      <c r="A11" s="145" t="s">
        <v>19</v>
      </c>
      <c r="B11" s="146" t="s">
        <v>33</v>
      </c>
      <c r="C11" s="152" t="s">
        <v>37</v>
      </c>
      <c r="D11" s="153" t="s">
        <v>49</v>
      </c>
      <c r="E11" s="154">
        <v>85</v>
      </c>
      <c r="F11" s="155"/>
      <c r="G11" s="237">
        <f t="shared" si="0"/>
        <v>0</v>
      </c>
    </row>
    <row r="12" spans="1:7" s="118" customFormat="1" x14ac:dyDescent="0.2">
      <c r="A12" s="145" t="s">
        <v>20</v>
      </c>
      <c r="B12" s="146" t="s">
        <v>33</v>
      </c>
      <c r="C12" s="152" t="s">
        <v>38</v>
      </c>
      <c r="D12" s="153" t="s">
        <v>49</v>
      </c>
      <c r="E12" s="154">
        <v>125</v>
      </c>
      <c r="F12" s="155"/>
      <c r="G12" s="237">
        <f t="shared" si="0"/>
        <v>0</v>
      </c>
    </row>
    <row r="13" spans="1:7" s="118" customFormat="1" x14ac:dyDescent="0.2">
      <c r="A13" s="145" t="s">
        <v>21</v>
      </c>
      <c r="B13" s="146" t="s">
        <v>33</v>
      </c>
      <c r="C13" s="152" t="s">
        <v>39</v>
      </c>
      <c r="D13" s="153" t="s">
        <v>49</v>
      </c>
      <c r="E13" s="154">
        <v>690</v>
      </c>
      <c r="F13" s="155"/>
      <c r="G13" s="237">
        <f t="shared" si="0"/>
        <v>0</v>
      </c>
    </row>
    <row r="14" spans="1:7" s="118" customFormat="1" x14ac:dyDescent="0.2">
      <c r="A14" s="145" t="s">
        <v>22</v>
      </c>
      <c r="B14" s="146" t="s">
        <v>33</v>
      </c>
      <c r="C14" s="152" t="s">
        <v>40</v>
      </c>
      <c r="D14" s="153" t="s">
        <v>49</v>
      </c>
      <c r="E14" s="154">
        <v>490</v>
      </c>
      <c r="F14" s="155"/>
      <c r="G14" s="237">
        <f t="shared" si="0"/>
        <v>0</v>
      </c>
    </row>
    <row r="15" spans="1:7" s="118" customFormat="1" x14ac:dyDescent="0.2">
      <c r="A15" s="145" t="s">
        <v>128</v>
      </c>
      <c r="B15" s="146" t="s">
        <v>32</v>
      </c>
      <c r="C15" s="152" t="s">
        <v>194</v>
      </c>
      <c r="D15" s="153" t="s">
        <v>49</v>
      </c>
      <c r="E15" s="154">
        <v>40</v>
      </c>
      <c r="F15" s="155"/>
      <c r="G15" s="237">
        <f t="shared" ref="G15" si="1">E15*F15</f>
        <v>0</v>
      </c>
    </row>
    <row r="16" spans="1:7" s="118" customFormat="1" x14ac:dyDescent="0.2">
      <c r="A16" s="145" t="s">
        <v>129</v>
      </c>
      <c r="B16" s="146" t="s">
        <v>32</v>
      </c>
      <c r="C16" s="152" t="s">
        <v>41</v>
      </c>
      <c r="D16" s="153" t="s">
        <v>49</v>
      </c>
      <c r="E16" s="154">
        <v>80</v>
      </c>
      <c r="F16" s="155"/>
      <c r="G16" s="237">
        <f t="shared" si="0"/>
        <v>0</v>
      </c>
    </row>
    <row r="17" spans="1:7" s="118" customFormat="1" x14ac:dyDescent="0.2">
      <c r="A17" s="145" t="s">
        <v>23</v>
      </c>
      <c r="B17" s="146" t="s">
        <v>32</v>
      </c>
      <c r="C17" s="152" t="s">
        <v>126</v>
      </c>
      <c r="D17" s="153" t="s">
        <v>49</v>
      </c>
      <c r="E17" s="154">
        <v>15</v>
      </c>
      <c r="F17" s="155"/>
      <c r="G17" s="237">
        <f t="shared" si="0"/>
        <v>0</v>
      </c>
    </row>
    <row r="18" spans="1:7" s="118" customFormat="1" x14ac:dyDescent="0.2">
      <c r="A18" s="145" t="s">
        <v>24</v>
      </c>
      <c r="B18" s="146" t="s">
        <v>32</v>
      </c>
      <c r="C18" s="152" t="s">
        <v>152</v>
      </c>
      <c r="D18" s="153" t="s">
        <v>49</v>
      </c>
      <c r="E18" s="154">
        <v>8</v>
      </c>
      <c r="F18" s="155"/>
      <c r="G18" s="151">
        <f t="shared" si="0"/>
        <v>0</v>
      </c>
    </row>
    <row r="19" spans="1:7" s="118" customFormat="1" x14ac:dyDescent="0.2">
      <c r="A19" s="145" t="s">
        <v>25</v>
      </c>
      <c r="B19" s="146" t="s">
        <v>32</v>
      </c>
      <c r="C19" s="152" t="s">
        <v>153</v>
      </c>
      <c r="D19" s="153" t="s">
        <v>49</v>
      </c>
      <c r="E19" s="154">
        <v>10</v>
      </c>
      <c r="F19" s="155"/>
      <c r="G19" s="151">
        <f t="shared" si="0"/>
        <v>0</v>
      </c>
    </row>
    <row r="20" spans="1:7" s="118" customFormat="1" x14ac:dyDescent="0.2">
      <c r="A20" s="145" t="s">
        <v>130</v>
      </c>
      <c r="B20" s="146" t="s">
        <v>32</v>
      </c>
      <c r="C20" s="152" t="s">
        <v>154</v>
      </c>
      <c r="D20" s="153" t="s">
        <v>49</v>
      </c>
      <c r="E20" s="154">
        <v>2</v>
      </c>
      <c r="F20" s="155"/>
      <c r="G20" s="151">
        <f t="shared" si="0"/>
        <v>0</v>
      </c>
    </row>
    <row r="21" spans="1:7" s="118" customFormat="1" x14ac:dyDescent="0.2">
      <c r="A21" s="145" t="s">
        <v>161</v>
      </c>
      <c r="B21" s="146" t="s">
        <v>32</v>
      </c>
      <c r="C21" s="152" t="s">
        <v>167</v>
      </c>
      <c r="D21" s="153" t="s">
        <v>49</v>
      </c>
      <c r="E21" s="154">
        <v>8</v>
      </c>
      <c r="F21" s="155"/>
      <c r="G21" s="151">
        <f t="shared" ref="G21" si="2">E21*F21</f>
        <v>0</v>
      </c>
    </row>
    <row r="22" spans="1:7" s="118" customFormat="1" x14ac:dyDescent="0.2">
      <c r="A22" s="145" t="s">
        <v>157</v>
      </c>
      <c r="B22" s="146" t="s">
        <v>32</v>
      </c>
      <c r="C22" s="152" t="s">
        <v>195</v>
      </c>
      <c r="D22" s="153" t="s">
        <v>49</v>
      </c>
      <c r="E22" s="154">
        <v>2</v>
      </c>
      <c r="F22" s="155"/>
      <c r="G22" s="151">
        <f>E22*F22</f>
        <v>0</v>
      </c>
    </row>
    <row r="23" spans="1:7" s="118" customFormat="1" x14ac:dyDescent="0.2">
      <c r="A23" s="145" t="s">
        <v>131</v>
      </c>
      <c r="B23" s="146" t="s">
        <v>32</v>
      </c>
      <c r="C23" s="152" t="s">
        <v>169</v>
      </c>
      <c r="D23" s="153" t="s">
        <v>49</v>
      </c>
      <c r="E23" s="154">
        <v>2</v>
      </c>
      <c r="F23" s="155"/>
      <c r="G23" s="151">
        <f>E23*F23</f>
        <v>0</v>
      </c>
    </row>
    <row r="24" spans="1:7" s="118" customFormat="1" x14ac:dyDescent="0.2">
      <c r="A24" s="145" t="s">
        <v>132</v>
      </c>
      <c r="B24" s="146" t="s">
        <v>32</v>
      </c>
      <c r="C24" s="152" t="s">
        <v>127</v>
      </c>
      <c r="D24" s="153" t="s">
        <v>49</v>
      </c>
      <c r="E24" s="154">
        <v>4</v>
      </c>
      <c r="F24" s="155"/>
      <c r="G24" s="151">
        <f t="shared" si="0"/>
        <v>0</v>
      </c>
    </row>
    <row r="25" spans="1:7" x14ac:dyDescent="0.2">
      <c r="A25" s="145" t="s">
        <v>177</v>
      </c>
      <c r="B25" s="146" t="s">
        <v>32</v>
      </c>
      <c r="C25" s="152" t="s">
        <v>168</v>
      </c>
      <c r="D25" s="153" t="s">
        <v>49</v>
      </c>
      <c r="E25" s="154">
        <v>5</v>
      </c>
      <c r="F25" s="150"/>
      <c r="G25" s="151">
        <f t="shared" si="0"/>
        <v>0</v>
      </c>
    </row>
    <row r="26" spans="1:7" x14ac:dyDescent="0.2">
      <c r="A26" s="145" t="s">
        <v>26</v>
      </c>
      <c r="B26" s="146" t="s">
        <v>32</v>
      </c>
      <c r="C26" s="152" t="s">
        <v>196</v>
      </c>
      <c r="D26" s="153" t="s">
        <v>49</v>
      </c>
      <c r="E26" s="154">
        <v>8</v>
      </c>
      <c r="F26" s="150"/>
      <c r="G26" s="151">
        <f t="shared" si="0"/>
        <v>0</v>
      </c>
    </row>
    <row r="27" spans="1:7" x14ac:dyDescent="0.2">
      <c r="A27" s="145" t="s">
        <v>178</v>
      </c>
      <c r="B27" s="146" t="s">
        <v>32</v>
      </c>
      <c r="C27" s="152" t="s">
        <v>171</v>
      </c>
      <c r="D27" s="153" t="s">
        <v>49</v>
      </c>
      <c r="E27" s="154">
        <v>3</v>
      </c>
      <c r="F27" s="150"/>
      <c r="G27" s="151">
        <f t="shared" ref="G27" si="3">E27*F27</f>
        <v>0</v>
      </c>
    </row>
    <row r="28" spans="1:7" x14ac:dyDescent="0.2">
      <c r="A28" s="145" t="s">
        <v>133</v>
      </c>
      <c r="B28" s="146" t="s">
        <v>32</v>
      </c>
      <c r="C28" s="152" t="s">
        <v>172</v>
      </c>
      <c r="D28" s="153" t="s">
        <v>49</v>
      </c>
      <c r="E28" s="154">
        <v>2</v>
      </c>
      <c r="F28" s="150"/>
      <c r="G28" s="151">
        <f t="shared" ref="G28" si="4">E28*F28</f>
        <v>0</v>
      </c>
    </row>
    <row r="29" spans="1:7" x14ac:dyDescent="0.2">
      <c r="A29" s="145" t="s">
        <v>123</v>
      </c>
      <c r="B29" s="146" t="s">
        <v>33</v>
      </c>
      <c r="C29" s="152" t="s">
        <v>170</v>
      </c>
      <c r="D29" s="153" t="s">
        <v>49</v>
      </c>
      <c r="E29" s="154">
        <v>11</v>
      </c>
      <c r="F29" s="150"/>
      <c r="G29" s="151">
        <f t="shared" si="0"/>
        <v>0</v>
      </c>
    </row>
    <row r="30" spans="1:7" x14ac:dyDescent="0.2">
      <c r="A30" s="145" t="s">
        <v>179</v>
      </c>
      <c r="B30" s="146" t="s">
        <v>33</v>
      </c>
      <c r="C30" s="152" t="s">
        <v>151</v>
      </c>
      <c r="D30" s="153" t="s">
        <v>49</v>
      </c>
      <c r="E30" s="154">
        <v>6</v>
      </c>
      <c r="F30" s="150"/>
      <c r="G30" s="151">
        <f t="shared" si="0"/>
        <v>0</v>
      </c>
    </row>
    <row r="31" spans="1:7" x14ac:dyDescent="0.2">
      <c r="A31" s="145" t="s">
        <v>27</v>
      </c>
      <c r="B31" s="146" t="s">
        <v>33</v>
      </c>
      <c r="C31" s="152" t="s">
        <v>197</v>
      </c>
      <c r="D31" s="153" t="s">
        <v>49</v>
      </c>
      <c r="E31" s="154">
        <v>1</v>
      </c>
      <c r="F31" s="150"/>
      <c r="G31" s="151">
        <f t="shared" ref="G31" si="5">E31*F31</f>
        <v>0</v>
      </c>
    </row>
    <row r="32" spans="1:7" s="118" customFormat="1" x14ac:dyDescent="0.2">
      <c r="A32" s="145" t="s">
        <v>134</v>
      </c>
      <c r="B32" s="146" t="s">
        <v>33</v>
      </c>
      <c r="C32" s="156" t="s">
        <v>155</v>
      </c>
      <c r="D32" s="153" t="s">
        <v>49</v>
      </c>
      <c r="E32" s="154">
        <v>179</v>
      </c>
      <c r="F32" s="155"/>
      <c r="G32" s="151">
        <f t="shared" si="0"/>
        <v>0</v>
      </c>
    </row>
    <row r="33" spans="1:11" s="118" customFormat="1" x14ac:dyDescent="0.2">
      <c r="A33" s="145" t="s">
        <v>135</v>
      </c>
      <c r="B33" s="146" t="s">
        <v>33</v>
      </c>
      <c r="C33" s="156" t="s">
        <v>156</v>
      </c>
      <c r="D33" s="153" t="s">
        <v>49</v>
      </c>
      <c r="E33" s="154">
        <v>8</v>
      </c>
      <c r="F33" s="155"/>
      <c r="G33" s="151">
        <f t="shared" si="0"/>
        <v>0</v>
      </c>
    </row>
    <row r="34" spans="1:11" s="118" customFormat="1" x14ac:dyDescent="0.2">
      <c r="A34" s="145" t="s">
        <v>162</v>
      </c>
      <c r="B34" s="146" t="s">
        <v>33</v>
      </c>
      <c r="C34" s="156" t="s">
        <v>159</v>
      </c>
      <c r="D34" s="153" t="s">
        <v>49</v>
      </c>
      <c r="E34" s="201">
        <v>32</v>
      </c>
      <c r="F34" s="218"/>
      <c r="G34" s="151">
        <f t="shared" si="0"/>
        <v>0</v>
      </c>
      <c r="H34" s="219"/>
      <c r="I34" s="219"/>
      <c r="J34" s="219"/>
      <c r="K34" s="220"/>
    </row>
    <row r="35" spans="1:11" s="118" customFormat="1" x14ac:dyDescent="0.2">
      <c r="A35" s="145" t="s">
        <v>124</v>
      </c>
      <c r="B35" s="146" t="s">
        <v>33</v>
      </c>
      <c r="C35" s="156" t="s">
        <v>160</v>
      </c>
      <c r="D35" s="153" t="s">
        <v>49</v>
      </c>
      <c r="E35" s="201">
        <v>3</v>
      </c>
      <c r="F35" s="218"/>
      <c r="G35" s="151">
        <f t="shared" si="0"/>
        <v>0</v>
      </c>
      <c r="H35" s="219"/>
      <c r="I35" s="219"/>
      <c r="J35" s="219"/>
      <c r="K35" s="220"/>
    </row>
    <row r="36" spans="1:11" x14ac:dyDescent="0.2">
      <c r="A36" s="145" t="s">
        <v>180</v>
      </c>
      <c r="B36" s="146" t="s">
        <v>33</v>
      </c>
      <c r="C36" s="152" t="s">
        <v>42</v>
      </c>
      <c r="D36" s="153" t="s">
        <v>49</v>
      </c>
      <c r="E36" s="154">
        <v>3</v>
      </c>
      <c r="F36" s="150"/>
      <c r="G36" s="151">
        <f t="shared" si="0"/>
        <v>0</v>
      </c>
      <c r="H36" s="221"/>
      <c r="I36" s="221"/>
      <c r="J36" s="221"/>
      <c r="K36" s="221"/>
    </row>
    <row r="37" spans="1:11" x14ac:dyDescent="0.2">
      <c r="A37" s="145" t="s">
        <v>181</v>
      </c>
      <c r="B37" s="146" t="s">
        <v>34</v>
      </c>
      <c r="C37" s="152" t="s">
        <v>173</v>
      </c>
      <c r="D37" s="153" t="s">
        <v>48</v>
      </c>
      <c r="E37" s="154">
        <v>125</v>
      </c>
      <c r="F37" s="150"/>
      <c r="G37" s="151">
        <f t="shared" ref="G37" si="6">E37*F37</f>
        <v>0</v>
      </c>
    </row>
    <row r="38" spans="1:11" x14ac:dyDescent="0.2">
      <c r="A38" s="145" t="s">
        <v>136</v>
      </c>
      <c r="B38" s="146" t="s">
        <v>34</v>
      </c>
      <c r="C38" s="152" t="s">
        <v>122</v>
      </c>
      <c r="D38" s="153" t="s">
        <v>48</v>
      </c>
      <c r="E38" s="154">
        <v>60</v>
      </c>
      <c r="F38" s="150"/>
      <c r="G38" s="151">
        <f t="shared" si="0"/>
        <v>0</v>
      </c>
    </row>
    <row r="39" spans="1:11" x14ac:dyDescent="0.2">
      <c r="A39" s="145" t="s">
        <v>137</v>
      </c>
      <c r="B39" s="146" t="s">
        <v>34</v>
      </c>
      <c r="C39" s="152" t="s">
        <v>43</v>
      </c>
      <c r="D39" s="153" t="s">
        <v>48</v>
      </c>
      <c r="E39" s="154">
        <v>1260</v>
      </c>
      <c r="F39" s="150"/>
      <c r="G39" s="151">
        <f t="shared" si="0"/>
        <v>0</v>
      </c>
    </row>
    <row r="40" spans="1:11" x14ac:dyDescent="0.2">
      <c r="A40" s="145" t="s">
        <v>163</v>
      </c>
      <c r="B40" s="146" t="s">
        <v>33</v>
      </c>
      <c r="C40" s="152" t="s">
        <v>143</v>
      </c>
      <c r="D40" s="153" t="s">
        <v>48</v>
      </c>
      <c r="E40" s="154">
        <v>907</v>
      </c>
      <c r="F40" s="150"/>
      <c r="G40" s="151">
        <f t="shared" si="0"/>
        <v>0</v>
      </c>
    </row>
    <row r="41" spans="1:11" x14ac:dyDescent="0.2">
      <c r="A41" s="145" t="s">
        <v>164</v>
      </c>
      <c r="B41" s="146" t="s">
        <v>33</v>
      </c>
      <c r="C41" s="152" t="s">
        <v>44</v>
      </c>
      <c r="D41" s="153" t="s">
        <v>48</v>
      </c>
      <c r="E41" s="154">
        <v>125</v>
      </c>
      <c r="F41" s="150"/>
      <c r="G41" s="151">
        <f t="shared" si="0"/>
        <v>0</v>
      </c>
    </row>
    <row r="42" spans="1:11" s="118" customFormat="1" ht="15.75" customHeight="1" x14ac:dyDescent="0.2">
      <c r="A42" s="145" t="s">
        <v>140</v>
      </c>
      <c r="B42" s="146" t="s">
        <v>33</v>
      </c>
      <c r="C42" s="152" t="s">
        <v>45</v>
      </c>
      <c r="D42" s="153" t="s">
        <v>48</v>
      </c>
      <c r="E42" s="154">
        <v>2250</v>
      </c>
      <c r="F42" s="155"/>
      <c r="G42" s="151">
        <f t="shared" si="0"/>
        <v>0</v>
      </c>
    </row>
    <row r="43" spans="1:11" s="118" customFormat="1" ht="14.25" customHeight="1" x14ac:dyDescent="0.2">
      <c r="A43" s="145" t="s">
        <v>28</v>
      </c>
      <c r="B43" s="146" t="s">
        <v>33</v>
      </c>
      <c r="C43" s="152" t="s">
        <v>46</v>
      </c>
      <c r="D43" s="153" t="s">
        <v>48</v>
      </c>
      <c r="E43" s="154">
        <v>4230</v>
      </c>
      <c r="F43" s="155"/>
      <c r="G43" s="151">
        <f t="shared" si="0"/>
        <v>0</v>
      </c>
    </row>
    <row r="44" spans="1:11" x14ac:dyDescent="0.2">
      <c r="A44" s="145" t="s">
        <v>29</v>
      </c>
      <c r="B44" s="146" t="s">
        <v>33</v>
      </c>
      <c r="C44" s="152" t="s">
        <v>174</v>
      </c>
      <c r="D44" s="153" t="s">
        <v>48</v>
      </c>
      <c r="E44" s="154">
        <v>285</v>
      </c>
      <c r="F44" s="150"/>
      <c r="G44" s="151">
        <f t="shared" si="0"/>
        <v>0</v>
      </c>
    </row>
    <row r="45" spans="1:11" x14ac:dyDescent="0.2">
      <c r="A45" s="145" t="s">
        <v>165</v>
      </c>
      <c r="B45" s="146" t="s">
        <v>33</v>
      </c>
      <c r="C45" s="152" t="s">
        <v>176</v>
      </c>
      <c r="D45" s="153" t="s">
        <v>48</v>
      </c>
      <c r="E45" s="154">
        <v>86</v>
      </c>
      <c r="F45" s="150"/>
      <c r="G45" s="151">
        <f t="shared" si="0"/>
        <v>0</v>
      </c>
    </row>
    <row r="46" spans="1:11" x14ac:dyDescent="0.2">
      <c r="A46" s="145" t="s">
        <v>30</v>
      </c>
      <c r="B46" s="146" t="s">
        <v>33</v>
      </c>
      <c r="C46" s="152" t="s">
        <v>47</v>
      </c>
      <c r="D46" s="153" t="s">
        <v>48</v>
      </c>
      <c r="E46" s="154">
        <v>1520</v>
      </c>
      <c r="F46" s="150"/>
      <c r="G46" s="151">
        <f t="shared" si="0"/>
        <v>0</v>
      </c>
    </row>
    <row r="47" spans="1:11" x14ac:dyDescent="0.2">
      <c r="A47" s="145" t="s">
        <v>31</v>
      </c>
      <c r="B47" s="146" t="s">
        <v>33</v>
      </c>
      <c r="C47" s="152" t="s">
        <v>175</v>
      </c>
      <c r="D47" s="153" t="s">
        <v>48</v>
      </c>
      <c r="E47" s="154">
        <v>360</v>
      </c>
      <c r="F47" s="150"/>
      <c r="G47" s="151">
        <f t="shared" ref="G47" si="7">E47*F47</f>
        <v>0</v>
      </c>
    </row>
    <row r="48" spans="1:11" x14ac:dyDescent="0.2">
      <c r="A48" s="145" t="s">
        <v>182</v>
      </c>
      <c r="B48" s="146" t="s">
        <v>33</v>
      </c>
      <c r="C48" s="152" t="s">
        <v>158</v>
      </c>
      <c r="D48" s="153" t="s">
        <v>48</v>
      </c>
      <c r="E48" s="154">
        <v>240</v>
      </c>
      <c r="F48" s="150"/>
      <c r="G48" s="151">
        <f t="shared" si="0"/>
        <v>0</v>
      </c>
    </row>
    <row r="49" spans="1:7" x14ac:dyDescent="0.2">
      <c r="A49" s="145" t="s">
        <v>138</v>
      </c>
      <c r="B49" s="146" t="s">
        <v>33</v>
      </c>
      <c r="C49" s="152" t="s">
        <v>198</v>
      </c>
      <c r="D49" s="153" t="s">
        <v>48</v>
      </c>
      <c r="E49" s="154">
        <v>680</v>
      </c>
      <c r="F49" s="150"/>
      <c r="G49" s="151">
        <f t="shared" ref="G49" si="8">E49*F49</f>
        <v>0</v>
      </c>
    </row>
    <row r="50" spans="1:7" s="117" customFormat="1" x14ac:dyDescent="0.2">
      <c r="A50" s="145" t="s">
        <v>125</v>
      </c>
      <c r="B50" s="146" t="s">
        <v>33</v>
      </c>
      <c r="C50" s="122" t="s">
        <v>139</v>
      </c>
      <c r="D50" s="153" t="s">
        <v>49</v>
      </c>
      <c r="E50" s="154">
        <v>1260</v>
      </c>
      <c r="F50" s="155"/>
      <c r="G50" s="151">
        <f>E50*F50</f>
        <v>0</v>
      </c>
    </row>
    <row r="51" spans="1:7" s="117" customFormat="1" x14ac:dyDescent="0.2">
      <c r="A51" s="145" t="s">
        <v>166</v>
      </c>
      <c r="B51" s="146" t="s">
        <v>33</v>
      </c>
      <c r="C51" s="122" t="s">
        <v>142</v>
      </c>
      <c r="D51" s="153" t="s">
        <v>49</v>
      </c>
      <c r="E51" s="154">
        <v>6</v>
      </c>
      <c r="F51" s="155"/>
      <c r="G51" s="151">
        <f>E51*F51</f>
        <v>0</v>
      </c>
    </row>
    <row r="52" spans="1:7" s="117" customFormat="1" x14ac:dyDescent="0.2">
      <c r="A52" s="145" t="s">
        <v>183</v>
      </c>
      <c r="B52" s="146" t="s">
        <v>33</v>
      </c>
      <c r="C52" s="122" t="s">
        <v>144</v>
      </c>
      <c r="D52" s="153" t="s">
        <v>48</v>
      </c>
      <c r="E52" s="154">
        <v>430</v>
      </c>
      <c r="F52" s="155"/>
      <c r="G52" s="151">
        <f>E52*F52</f>
        <v>0</v>
      </c>
    </row>
    <row r="53" spans="1:7" s="117" customFormat="1" x14ac:dyDescent="0.2">
      <c r="A53" s="145" t="s">
        <v>184</v>
      </c>
      <c r="B53" s="146" t="s">
        <v>33</v>
      </c>
      <c r="C53" s="122" t="s">
        <v>145</v>
      </c>
      <c r="D53" s="153" t="s">
        <v>48</v>
      </c>
      <c r="E53" s="154">
        <v>236</v>
      </c>
      <c r="F53" s="155"/>
      <c r="G53" s="151">
        <f>E53*F53</f>
        <v>0</v>
      </c>
    </row>
    <row r="54" spans="1:7" s="117" customFormat="1" x14ac:dyDescent="0.2">
      <c r="A54" s="145" t="s">
        <v>185</v>
      </c>
      <c r="B54" s="146" t="s">
        <v>33</v>
      </c>
      <c r="C54" s="122" t="s">
        <v>146</v>
      </c>
      <c r="D54" s="153" t="s">
        <v>49</v>
      </c>
      <c r="E54" s="154">
        <v>86</v>
      </c>
      <c r="F54" s="155"/>
      <c r="G54" s="151">
        <f>E54*F54</f>
        <v>0</v>
      </c>
    </row>
    <row r="55" spans="1:7" s="117" customFormat="1" x14ac:dyDescent="0.2">
      <c r="A55" s="145" t="s">
        <v>186</v>
      </c>
      <c r="B55" s="146" t="s">
        <v>33</v>
      </c>
      <c r="C55" s="122" t="s">
        <v>147</v>
      </c>
      <c r="D55" s="153" t="s">
        <v>49</v>
      </c>
      <c r="E55" s="154">
        <v>7</v>
      </c>
      <c r="F55" s="155"/>
      <c r="G55" s="151">
        <f t="shared" ref="G55:G57" si="9">E55*F55</f>
        <v>0</v>
      </c>
    </row>
    <row r="56" spans="1:7" s="117" customFormat="1" x14ac:dyDescent="0.2">
      <c r="A56" s="145" t="s">
        <v>187</v>
      </c>
      <c r="B56" s="146" t="s">
        <v>33</v>
      </c>
      <c r="C56" s="122" t="s">
        <v>148</v>
      </c>
      <c r="D56" s="153" t="s">
        <v>49</v>
      </c>
      <c r="E56" s="154">
        <v>14</v>
      </c>
      <c r="F56" s="155"/>
      <c r="G56" s="151">
        <f t="shared" si="9"/>
        <v>0</v>
      </c>
    </row>
    <row r="57" spans="1:7" s="117" customFormat="1" x14ac:dyDescent="0.2">
      <c r="A57" s="145" t="s">
        <v>188</v>
      </c>
      <c r="B57" s="146" t="s">
        <v>33</v>
      </c>
      <c r="C57" s="122" t="s">
        <v>149</v>
      </c>
      <c r="D57" s="153" t="s">
        <v>49</v>
      </c>
      <c r="E57" s="154">
        <v>12</v>
      </c>
      <c r="F57" s="155"/>
      <c r="G57" s="151">
        <f t="shared" si="9"/>
        <v>0</v>
      </c>
    </row>
    <row r="58" spans="1:7" ht="15.75" thickBot="1" x14ac:dyDescent="0.3">
      <c r="A58" s="145" t="s">
        <v>189</v>
      </c>
      <c r="B58" s="175" t="str">
        <f>B53</f>
        <v>Vlastní</v>
      </c>
      <c r="C58" s="176" t="s">
        <v>233</v>
      </c>
      <c r="D58" s="177"/>
      <c r="E58" s="229"/>
      <c r="F58" s="179"/>
      <c r="G58" s="180">
        <f>SUM(G7:G57)</f>
        <v>0</v>
      </c>
    </row>
    <row r="59" spans="1:7" ht="39" customHeight="1" x14ac:dyDescent="0.25">
      <c r="A59" s="145" t="s">
        <v>190</v>
      </c>
      <c r="B59" s="202" t="s">
        <v>6</v>
      </c>
      <c r="C59" s="223" t="s">
        <v>232</v>
      </c>
      <c r="D59" s="224"/>
      <c r="E59" s="225"/>
      <c r="F59" s="226"/>
      <c r="G59" s="227"/>
    </row>
    <row r="60" spans="1:7" x14ac:dyDescent="0.2">
      <c r="A60" s="145" t="s">
        <v>191</v>
      </c>
      <c r="B60" s="146" t="s">
        <v>33</v>
      </c>
      <c r="C60" s="197" t="s">
        <v>199</v>
      </c>
      <c r="D60" s="153" t="s">
        <v>49</v>
      </c>
      <c r="E60" s="154">
        <v>6</v>
      </c>
      <c r="F60" s="157"/>
      <c r="G60" s="151">
        <f t="shared" si="0"/>
        <v>0</v>
      </c>
    </row>
    <row r="61" spans="1:7" s="118" customFormat="1" ht="24" x14ac:dyDescent="0.2">
      <c r="A61" s="145" t="s">
        <v>235</v>
      </c>
      <c r="B61" s="146" t="s">
        <v>33</v>
      </c>
      <c r="C61" s="197" t="s">
        <v>200</v>
      </c>
      <c r="D61" s="153" t="s">
        <v>49</v>
      </c>
      <c r="E61" s="154">
        <v>24</v>
      </c>
      <c r="F61" s="157"/>
      <c r="G61" s="151">
        <f t="shared" si="0"/>
        <v>0</v>
      </c>
    </row>
    <row r="62" spans="1:7" s="118" customFormat="1" ht="36" x14ac:dyDescent="0.2">
      <c r="A62" s="145" t="s">
        <v>236</v>
      </c>
      <c r="B62" s="146" t="s">
        <v>33</v>
      </c>
      <c r="C62" s="197" t="s">
        <v>201</v>
      </c>
      <c r="D62" s="153" t="s">
        <v>49</v>
      </c>
      <c r="E62" s="154">
        <v>10</v>
      </c>
      <c r="F62" s="157"/>
      <c r="G62" s="151">
        <f t="shared" si="0"/>
        <v>0</v>
      </c>
    </row>
    <row r="63" spans="1:7" s="117" customFormat="1" ht="36" x14ac:dyDescent="0.2">
      <c r="A63" s="145" t="s">
        <v>237</v>
      </c>
      <c r="B63" s="146" t="s">
        <v>33</v>
      </c>
      <c r="C63" s="197" t="s">
        <v>202</v>
      </c>
      <c r="D63" s="153" t="s">
        <v>49</v>
      </c>
      <c r="E63" s="154">
        <v>21</v>
      </c>
      <c r="F63" s="157"/>
      <c r="G63" s="151">
        <f t="shared" si="0"/>
        <v>0</v>
      </c>
    </row>
    <row r="64" spans="1:7" s="118" customFormat="1" ht="36" x14ac:dyDescent="0.2">
      <c r="A64" s="145" t="s">
        <v>238</v>
      </c>
      <c r="B64" s="146" t="s">
        <v>33</v>
      </c>
      <c r="C64" s="197" t="s">
        <v>203</v>
      </c>
      <c r="D64" s="153" t="s">
        <v>49</v>
      </c>
      <c r="E64" s="154">
        <v>10</v>
      </c>
      <c r="F64" s="157"/>
      <c r="G64" s="151">
        <f t="shared" ref="G64:G73" si="10">E64*F64</f>
        <v>0</v>
      </c>
    </row>
    <row r="65" spans="1:7" s="117" customFormat="1" ht="36" x14ac:dyDescent="0.2">
      <c r="A65" s="145" t="s">
        <v>239</v>
      </c>
      <c r="B65" s="146" t="s">
        <v>33</v>
      </c>
      <c r="C65" s="197" t="s">
        <v>204</v>
      </c>
      <c r="D65" s="153" t="s">
        <v>49</v>
      </c>
      <c r="E65" s="154">
        <v>13</v>
      </c>
      <c r="F65" s="157"/>
      <c r="G65" s="151">
        <f t="shared" si="10"/>
        <v>0</v>
      </c>
    </row>
    <row r="66" spans="1:7" s="118" customFormat="1" ht="24" x14ac:dyDescent="0.2">
      <c r="A66" s="145" t="s">
        <v>240</v>
      </c>
      <c r="B66" s="146" t="s">
        <v>33</v>
      </c>
      <c r="C66" s="197" t="s">
        <v>205</v>
      </c>
      <c r="D66" s="153" t="s">
        <v>49</v>
      </c>
      <c r="E66" s="154">
        <v>11</v>
      </c>
      <c r="F66" s="157"/>
      <c r="G66" s="151">
        <f t="shared" si="10"/>
        <v>0</v>
      </c>
    </row>
    <row r="67" spans="1:7" s="117" customFormat="1" ht="24" x14ac:dyDescent="0.2">
      <c r="A67" s="145" t="s">
        <v>241</v>
      </c>
      <c r="B67" s="146" t="s">
        <v>33</v>
      </c>
      <c r="C67" s="197" t="s">
        <v>206</v>
      </c>
      <c r="D67" s="153" t="s">
        <v>49</v>
      </c>
      <c r="E67" s="154">
        <v>17</v>
      </c>
      <c r="F67" s="157"/>
      <c r="G67" s="151">
        <f t="shared" si="10"/>
        <v>0</v>
      </c>
    </row>
    <row r="68" spans="1:7" s="118" customFormat="1" x14ac:dyDescent="0.2">
      <c r="A68" s="145" t="s">
        <v>242</v>
      </c>
      <c r="B68" s="146" t="s">
        <v>33</v>
      </c>
      <c r="C68" s="197" t="s">
        <v>207</v>
      </c>
      <c r="D68" s="153" t="s">
        <v>49</v>
      </c>
      <c r="E68" s="154">
        <v>5</v>
      </c>
      <c r="F68" s="157"/>
      <c r="G68" s="151">
        <f t="shared" si="10"/>
        <v>0</v>
      </c>
    </row>
    <row r="69" spans="1:7" s="117" customFormat="1" x14ac:dyDescent="0.2">
      <c r="A69" s="145" t="s">
        <v>243</v>
      </c>
      <c r="B69" s="146" t="s">
        <v>33</v>
      </c>
      <c r="C69" s="197" t="s">
        <v>208</v>
      </c>
      <c r="D69" s="153" t="s">
        <v>49</v>
      </c>
      <c r="E69" s="154">
        <v>7</v>
      </c>
      <c r="F69" s="157"/>
      <c r="G69" s="151">
        <f t="shared" si="10"/>
        <v>0</v>
      </c>
    </row>
    <row r="70" spans="1:7" s="118" customFormat="1" ht="24" x14ac:dyDescent="0.2">
      <c r="A70" s="145" t="s">
        <v>244</v>
      </c>
      <c r="B70" s="146" t="s">
        <v>33</v>
      </c>
      <c r="C70" s="197" t="s">
        <v>209</v>
      </c>
      <c r="D70" s="153" t="s">
        <v>49</v>
      </c>
      <c r="E70" s="154">
        <v>1</v>
      </c>
      <c r="F70" s="157"/>
      <c r="G70" s="151">
        <f t="shared" si="10"/>
        <v>0</v>
      </c>
    </row>
    <row r="71" spans="1:7" s="117" customFormat="1" ht="24" x14ac:dyDescent="0.2">
      <c r="A71" s="145" t="s">
        <v>245</v>
      </c>
      <c r="B71" s="146" t="s">
        <v>33</v>
      </c>
      <c r="C71" s="197" t="s">
        <v>210</v>
      </c>
      <c r="D71" s="153" t="s">
        <v>49</v>
      </c>
      <c r="E71" s="154">
        <v>1</v>
      </c>
      <c r="F71" s="157"/>
      <c r="G71" s="151">
        <f t="shared" si="10"/>
        <v>0</v>
      </c>
    </row>
    <row r="72" spans="1:7" s="118" customFormat="1" ht="24" x14ac:dyDescent="0.2">
      <c r="A72" s="145" t="s">
        <v>246</v>
      </c>
      <c r="B72" s="146" t="s">
        <v>33</v>
      </c>
      <c r="C72" s="197" t="s">
        <v>211</v>
      </c>
      <c r="D72" s="153" t="s">
        <v>49</v>
      </c>
      <c r="E72" s="154">
        <v>4</v>
      </c>
      <c r="F72" s="157"/>
      <c r="G72" s="151">
        <f t="shared" si="10"/>
        <v>0</v>
      </c>
    </row>
    <row r="73" spans="1:7" s="117" customFormat="1" ht="24" x14ac:dyDescent="0.2">
      <c r="A73" s="145" t="s">
        <v>247</v>
      </c>
      <c r="B73" s="146" t="s">
        <v>33</v>
      </c>
      <c r="C73" s="197" t="s">
        <v>212</v>
      </c>
      <c r="D73" s="153" t="s">
        <v>49</v>
      </c>
      <c r="E73" s="154">
        <v>3</v>
      </c>
      <c r="F73" s="157"/>
      <c r="G73" s="151">
        <f t="shared" si="10"/>
        <v>0</v>
      </c>
    </row>
    <row r="74" spans="1:7" s="117" customFormat="1" ht="24" x14ac:dyDescent="0.2">
      <c r="A74" s="145" t="s">
        <v>248</v>
      </c>
      <c r="B74" s="146" t="s">
        <v>33</v>
      </c>
      <c r="C74" s="197" t="s">
        <v>213</v>
      </c>
      <c r="D74" s="153" t="s">
        <v>49</v>
      </c>
      <c r="E74" s="154">
        <v>14</v>
      </c>
      <c r="F74" s="157"/>
      <c r="G74" s="151">
        <f t="shared" ref="G74:G87" si="11">E74*F74</f>
        <v>0</v>
      </c>
    </row>
    <row r="75" spans="1:7" s="117" customFormat="1" ht="24" x14ac:dyDescent="0.2">
      <c r="A75" s="145" t="s">
        <v>249</v>
      </c>
      <c r="B75" s="146" t="s">
        <v>33</v>
      </c>
      <c r="C75" s="197" t="s">
        <v>214</v>
      </c>
      <c r="D75" s="153" t="s">
        <v>49</v>
      </c>
      <c r="E75" s="154">
        <v>14</v>
      </c>
      <c r="F75" s="157"/>
      <c r="G75" s="151">
        <f t="shared" si="11"/>
        <v>0</v>
      </c>
    </row>
    <row r="76" spans="1:7" s="117" customFormat="1" ht="24" x14ac:dyDescent="0.2">
      <c r="A76" s="145" t="s">
        <v>250</v>
      </c>
      <c r="B76" s="146" t="s">
        <v>33</v>
      </c>
      <c r="C76" s="197" t="s">
        <v>215</v>
      </c>
      <c r="D76" s="153" t="s">
        <v>49</v>
      </c>
      <c r="E76" s="154">
        <v>50</v>
      </c>
      <c r="F76" s="157"/>
      <c r="G76" s="151">
        <f t="shared" si="11"/>
        <v>0</v>
      </c>
    </row>
    <row r="77" spans="1:7" s="117" customFormat="1" x14ac:dyDescent="0.2">
      <c r="A77" s="145" t="s">
        <v>251</v>
      </c>
      <c r="B77" s="146" t="s">
        <v>33</v>
      </c>
      <c r="C77" s="197" t="s">
        <v>216</v>
      </c>
      <c r="D77" s="153" t="s">
        <v>49</v>
      </c>
      <c r="E77" s="154">
        <v>38.9</v>
      </c>
      <c r="F77" s="157"/>
      <c r="G77" s="151">
        <f t="shared" si="11"/>
        <v>0</v>
      </c>
    </row>
    <row r="78" spans="1:7" s="117" customFormat="1" ht="24" x14ac:dyDescent="0.2">
      <c r="A78" s="145" t="s">
        <v>252</v>
      </c>
      <c r="B78" s="146" t="s">
        <v>33</v>
      </c>
      <c r="C78" s="197" t="s">
        <v>217</v>
      </c>
      <c r="D78" s="153" t="s">
        <v>49</v>
      </c>
      <c r="E78" s="154">
        <v>6</v>
      </c>
      <c r="F78" s="157"/>
      <c r="G78" s="151">
        <f t="shared" si="11"/>
        <v>0</v>
      </c>
    </row>
    <row r="79" spans="1:7" s="117" customFormat="1" ht="24" x14ac:dyDescent="0.2">
      <c r="A79" s="145" t="s">
        <v>253</v>
      </c>
      <c r="B79" s="146" t="s">
        <v>33</v>
      </c>
      <c r="C79" s="197" t="s">
        <v>218</v>
      </c>
      <c r="D79" s="153" t="s">
        <v>49</v>
      </c>
      <c r="E79" s="154">
        <v>25</v>
      </c>
      <c r="F79" s="157"/>
      <c r="G79" s="151">
        <f t="shared" si="11"/>
        <v>0</v>
      </c>
    </row>
    <row r="80" spans="1:7" s="117" customFormat="1" ht="24" x14ac:dyDescent="0.2">
      <c r="A80" s="145" t="s">
        <v>254</v>
      </c>
      <c r="B80" s="146" t="s">
        <v>33</v>
      </c>
      <c r="C80" s="197" t="s">
        <v>219</v>
      </c>
      <c r="D80" s="153" t="s">
        <v>49</v>
      </c>
      <c r="E80" s="154">
        <v>7</v>
      </c>
      <c r="F80" s="157"/>
      <c r="G80" s="151">
        <f t="shared" si="11"/>
        <v>0</v>
      </c>
    </row>
    <row r="81" spans="1:7" s="117" customFormat="1" ht="24" x14ac:dyDescent="0.2">
      <c r="A81" s="145" t="s">
        <v>255</v>
      </c>
      <c r="B81" s="146" t="s">
        <v>33</v>
      </c>
      <c r="C81" s="197" t="s">
        <v>220</v>
      </c>
      <c r="D81" s="153" t="s">
        <v>49</v>
      </c>
      <c r="E81" s="154">
        <v>2</v>
      </c>
      <c r="F81" s="157"/>
      <c r="G81" s="151">
        <f t="shared" si="11"/>
        <v>0</v>
      </c>
    </row>
    <row r="82" spans="1:7" s="117" customFormat="1" ht="24" x14ac:dyDescent="0.2">
      <c r="A82" s="145" t="s">
        <v>256</v>
      </c>
      <c r="B82" s="146" t="s">
        <v>33</v>
      </c>
      <c r="C82" s="197" t="s">
        <v>221</v>
      </c>
      <c r="D82" s="153" t="s">
        <v>49</v>
      </c>
      <c r="E82" s="154">
        <v>11</v>
      </c>
      <c r="F82" s="157"/>
      <c r="G82" s="151">
        <f t="shared" si="11"/>
        <v>0</v>
      </c>
    </row>
    <row r="83" spans="1:7" s="117" customFormat="1" ht="48" x14ac:dyDescent="0.2">
      <c r="A83" s="145" t="s">
        <v>257</v>
      </c>
      <c r="B83" s="146" t="s">
        <v>33</v>
      </c>
      <c r="C83" s="197" t="s">
        <v>222</v>
      </c>
      <c r="D83" s="153" t="s">
        <v>49</v>
      </c>
      <c r="E83" s="154">
        <v>6</v>
      </c>
      <c r="F83" s="157"/>
      <c r="G83" s="151">
        <f t="shared" si="11"/>
        <v>0</v>
      </c>
    </row>
    <row r="84" spans="1:7" s="117" customFormat="1" x14ac:dyDescent="0.2">
      <c r="A84" s="145" t="s">
        <v>258</v>
      </c>
      <c r="B84" s="146" t="s">
        <v>33</v>
      </c>
      <c r="C84" s="197" t="s">
        <v>223</v>
      </c>
      <c r="D84" s="153" t="s">
        <v>49</v>
      </c>
      <c r="E84" s="154">
        <v>1</v>
      </c>
      <c r="F84" s="157"/>
      <c r="G84" s="151">
        <f t="shared" si="11"/>
        <v>0</v>
      </c>
    </row>
    <row r="85" spans="1:7" s="117" customFormat="1" ht="24" x14ac:dyDescent="0.2">
      <c r="A85" s="145" t="s">
        <v>259</v>
      </c>
      <c r="B85" s="146" t="s">
        <v>33</v>
      </c>
      <c r="C85" s="197" t="s">
        <v>224</v>
      </c>
      <c r="D85" s="153" t="s">
        <v>49</v>
      </c>
      <c r="E85" s="154">
        <v>3</v>
      </c>
      <c r="F85" s="157"/>
      <c r="G85" s="151">
        <f t="shared" si="11"/>
        <v>0</v>
      </c>
    </row>
    <row r="86" spans="1:7" s="117" customFormat="1" ht="24" x14ac:dyDescent="0.2">
      <c r="A86" s="145" t="s">
        <v>260</v>
      </c>
      <c r="B86" s="146" t="s">
        <v>33</v>
      </c>
      <c r="C86" s="197" t="s">
        <v>225</v>
      </c>
      <c r="D86" s="153" t="s">
        <v>49</v>
      </c>
      <c r="E86" s="154">
        <v>2</v>
      </c>
      <c r="F86" s="157"/>
      <c r="G86" s="151">
        <f t="shared" si="11"/>
        <v>0</v>
      </c>
    </row>
    <row r="87" spans="1:7" s="117" customFormat="1" x14ac:dyDescent="0.2">
      <c r="A87" s="145" t="s">
        <v>261</v>
      </c>
      <c r="B87" s="146" t="s">
        <v>33</v>
      </c>
      <c r="C87" s="197" t="s">
        <v>226</v>
      </c>
      <c r="D87" s="153" t="s">
        <v>49</v>
      </c>
      <c r="E87" s="154">
        <v>1</v>
      </c>
      <c r="F87" s="157"/>
      <c r="G87" s="151">
        <f t="shared" si="11"/>
        <v>0</v>
      </c>
    </row>
    <row r="88" spans="1:7" ht="15.75" thickBot="1" x14ac:dyDescent="0.3">
      <c r="A88" s="158"/>
      <c r="B88" s="159" t="str">
        <f>B6</f>
        <v>Č. oddílu 1</v>
      </c>
      <c r="C88" s="123" t="s">
        <v>234</v>
      </c>
      <c r="D88" s="160"/>
      <c r="E88" s="161"/>
      <c r="F88" s="162"/>
      <c r="G88" s="163">
        <f>SUM(G60:G87)</f>
        <v>0</v>
      </c>
    </row>
    <row r="89" spans="1:7" ht="39" customHeight="1" x14ac:dyDescent="0.25">
      <c r="A89" s="222"/>
      <c r="B89" s="202" t="s">
        <v>6</v>
      </c>
      <c r="C89" s="223" t="s">
        <v>51</v>
      </c>
      <c r="D89" s="224"/>
      <c r="E89" s="225"/>
      <c r="F89" s="226"/>
      <c r="G89" s="227"/>
    </row>
    <row r="90" spans="1:7" x14ac:dyDescent="0.2">
      <c r="A90" s="145" t="s">
        <v>15</v>
      </c>
      <c r="B90" s="146" t="s">
        <v>33</v>
      </c>
      <c r="C90" s="171" t="s">
        <v>52</v>
      </c>
      <c r="D90" s="172" t="s">
        <v>48</v>
      </c>
      <c r="E90" s="154">
        <v>584</v>
      </c>
      <c r="F90" s="150"/>
      <c r="G90" s="151">
        <f t="shared" ref="G90:G93" si="12">E90*F90</f>
        <v>0</v>
      </c>
    </row>
    <row r="91" spans="1:7" x14ac:dyDescent="0.2">
      <c r="A91" s="145" t="s">
        <v>16</v>
      </c>
      <c r="B91" s="146" t="s">
        <v>33</v>
      </c>
      <c r="C91" s="171" t="s">
        <v>53</v>
      </c>
      <c r="D91" s="172" t="s">
        <v>56</v>
      </c>
      <c r="E91" s="154">
        <v>5.7</v>
      </c>
      <c r="F91" s="150"/>
      <c r="G91" s="151">
        <f t="shared" si="12"/>
        <v>0</v>
      </c>
    </row>
    <row r="92" spans="1:7" x14ac:dyDescent="0.2">
      <c r="A92" s="145" t="s">
        <v>17</v>
      </c>
      <c r="B92" s="146" t="s">
        <v>33</v>
      </c>
      <c r="C92" s="171" t="s">
        <v>54</v>
      </c>
      <c r="D92" s="172" t="s">
        <v>50</v>
      </c>
      <c r="E92" s="154">
        <v>52</v>
      </c>
      <c r="F92" s="150"/>
      <c r="G92" s="151">
        <f t="shared" si="12"/>
        <v>0</v>
      </c>
    </row>
    <row r="93" spans="1:7" x14ac:dyDescent="0.2">
      <c r="A93" s="145" t="s">
        <v>18</v>
      </c>
      <c r="B93" s="173" t="s">
        <v>33</v>
      </c>
      <c r="C93" s="171" t="s">
        <v>55</v>
      </c>
      <c r="D93" s="172" t="s">
        <v>56</v>
      </c>
      <c r="E93" s="228">
        <v>1.2</v>
      </c>
      <c r="F93" s="150"/>
      <c r="G93" s="151">
        <f t="shared" si="12"/>
        <v>0</v>
      </c>
    </row>
    <row r="94" spans="1:7" x14ac:dyDescent="0.2">
      <c r="A94" s="145" t="s">
        <v>19</v>
      </c>
      <c r="B94" s="173" t="s">
        <v>33</v>
      </c>
      <c r="C94" s="171" t="s">
        <v>262</v>
      </c>
      <c r="D94" s="172" t="s">
        <v>48</v>
      </c>
      <c r="E94" s="228">
        <v>80</v>
      </c>
      <c r="F94" s="150"/>
      <c r="G94" s="151">
        <f t="shared" ref="G94" si="13">E94*F94</f>
        <v>0</v>
      </c>
    </row>
    <row r="95" spans="1:7" ht="15.75" thickBot="1" x14ac:dyDescent="0.3">
      <c r="A95" s="174"/>
      <c r="B95" s="175" t="str">
        <f>B89</f>
        <v>Č. oddílu 2</v>
      </c>
      <c r="C95" s="176" t="s">
        <v>64</v>
      </c>
      <c r="D95" s="177"/>
      <c r="E95" s="229">
        <v>0</v>
      </c>
      <c r="F95" s="179"/>
      <c r="G95" s="180">
        <f>SUM(G90:G94)</f>
        <v>0</v>
      </c>
    </row>
    <row r="96" spans="1:7" x14ac:dyDescent="0.25">
      <c r="A96" s="164"/>
      <c r="B96" s="165" t="s">
        <v>57</v>
      </c>
      <c r="C96" s="166" t="s">
        <v>58</v>
      </c>
      <c r="D96" s="167"/>
      <c r="E96" s="168"/>
      <c r="F96" s="169"/>
      <c r="G96" s="170"/>
    </row>
    <row r="97" spans="1:7" x14ac:dyDescent="0.2">
      <c r="A97" s="145" t="s">
        <v>15</v>
      </c>
      <c r="B97" s="146" t="s">
        <v>33</v>
      </c>
      <c r="C97" s="181" t="s">
        <v>59</v>
      </c>
      <c r="D97" s="182" t="s">
        <v>60</v>
      </c>
      <c r="E97" s="183">
        <v>7500</v>
      </c>
      <c r="F97" s="150"/>
      <c r="G97" s="151">
        <f>E97*F97</f>
        <v>0</v>
      </c>
    </row>
    <row r="98" spans="1:7" ht="15.75" thickBot="1" x14ac:dyDescent="0.3">
      <c r="A98" s="174"/>
      <c r="B98" s="175" t="str">
        <f>B96</f>
        <v>Č. oddílu 3</v>
      </c>
      <c r="C98" s="176" t="s">
        <v>62</v>
      </c>
      <c r="D98" s="184"/>
      <c r="E98" s="178">
        <v>0</v>
      </c>
      <c r="F98" s="179"/>
      <c r="G98" s="180">
        <f>SUM(G97:G97)</f>
        <v>0</v>
      </c>
    </row>
    <row r="99" spans="1:7" x14ac:dyDescent="0.25">
      <c r="A99" s="164"/>
      <c r="B99" s="165" t="s">
        <v>57</v>
      </c>
      <c r="C99" s="166" t="s">
        <v>14</v>
      </c>
      <c r="D99" s="185"/>
      <c r="E99" s="168"/>
      <c r="F99" s="169"/>
      <c r="G99" s="170"/>
    </row>
    <row r="100" spans="1:7" x14ac:dyDescent="0.2">
      <c r="A100" s="145" t="s">
        <v>15</v>
      </c>
      <c r="B100" s="186" t="s">
        <v>33</v>
      </c>
      <c r="C100" s="187" t="s">
        <v>227</v>
      </c>
      <c r="D100" s="182" t="s">
        <v>50</v>
      </c>
      <c r="E100" s="183">
        <v>1</v>
      </c>
      <c r="F100" s="150"/>
      <c r="G100" s="151">
        <f t="shared" ref="G100" si="14">E100*F100</f>
        <v>0</v>
      </c>
    </row>
    <row r="101" spans="1:7" x14ac:dyDescent="0.2">
      <c r="A101" s="145" t="s">
        <v>16</v>
      </c>
      <c r="B101" s="186" t="s">
        <v>33</v>
      </c>
      <c r="C101" s="187" t="s">
        <v>228</v>
      </c>
      <c r="D101" s="182" t="s">
        <v>50</v>
      </c>
      <c r="E101" s="183">
        <v>1</v>
      </c>
      <c r="F101" s="150"/>
      <c r="G101" s="151">
        <f t="shared" ref="G101:G103" si="15">E101*F101</f>
        <v>0</v>
      </c>
    </row>
    <row r="102" spans="1:7" x14ac:dyDescent="0.2">
      <c r="A102" s="145" t="s">
        <v>17</v>
      </c>
      <c r="B102" s="186" t="s">
        <v>33</v>
      </c>
      <c r="C102" s="187" t="s">
        <v>229</v>
      </c>
      <c r="D102" s="182" t="s">
        <v>50</v>
      </c>
      <c r="E102" s="183">
        <v>1</v>
      </c>
      <c r="F102" s="150"/>
      <c r="G102" s="151">
        <f t="shared" si="15"/>
        <v>0</v>
      </c>
    </row>
    <row r="103" spans="1:7" x14ac:dyDescent="0.2">
      <c r="A103" s="145" t="s">
        <v>18</v>
      </c>
      <c r="B103" s="186" t="s">
        <v>33</v>
      </c>
      <c r="C103" s="187" t="s">
        <v>230</v>
      </c>
      <c r="D103" s="182" t="s">
        <v>50</v>
      </c>
      <c r="E103" s="183">
        <v>1</v>
      </c>
      <c r="F103" s="150"/>
      <c r="G103" s="151">
        <f t="shared" si="15"/>
        <v>0</v>
      </c>
    </row>
    <row r="104" spans="1:7" x14ac:dyDescent="0.2">
      <c r="A104" s="145" t="s">
        <v>19</v>
      </c>
      <c r="B104" s="186" t="s">
        <v>33</v>
      </c>
      <c r="C104" s="187" t="s">
        <v>231</v>
      </c>
      <c r="D104" s="182" t="s">
        <v>50</v>
      </c>
      <c r="E104" s="183">
        <v>1</v>
      </c>
      <c r="F104" s="150"/>
      <c r="G104" s="151">
        <f t="shared" ref="G104" si="16">E104*F104</f>
        <v>0</v>
      </c>
    </row>
    <row r="105" spans="1:7" ht="15.75" thickBot="1" x14ac:dyDescent="0.3">
      <c r="A105" s="230"/>
      <c r="B105" s="231" t="str">
        <f>B99</f>
        <v>Č. oddílu 3</v>
      </c>
      <c r="C105" s="232" t="s">
        <v>61</v>
      </c>
      <c r="D105" s="233"/>
      <c r="E105" s="234"/>
      <c r="F105" s="235"/>
      <c r="G105" s="236">
        <f>SUM(G100:G104)</f>
        <v>0</v>
      </c>
    </row>
    <row r="106" spans="1:7" ht="15.75" thickBot="1" x14ac:dyDescent="0.3">
      <c r="A106" s="188"/>
      <c r="B106" s="198"/>
      <c r="C106" s="189" t="s">
        <v>63</v>
      </c>
      <c r="D106" s="199"/>
      <c r="E106" s="200"/>
      <c r="F106" s="190"/>
      <c r="G106" s="191">
        <f>G105+G98+G95+G88+G58</f>
        <v>0</v>
      </c>
    </row>
    <row r="108" spans="1:7" ht="15" customHeight="1" x14ac:dyDescent="0.25">
      <c r="A108" s="254" t="s">
        <v>119</v>
      </c>
      <c r="B108" s="254"/>
      <c r="C108" s="254"/>
      <c r="D108" s="254"/>
      <c r="E108" s="254"/>
      <c r="F108" s="254"/>
      <c r="G108" s="254"/>
    </row>
    <row r="109" spans="1:7" x14ac:dyDescent="0.25">
      <c r="A109" s="254"/>
      <c r="B109" s="254"/>
      <c r="C109" s="254"/>
      <c r="D109" s="254"/>
      <c r="E109" s="254"/>
      <c r="F109" s="254"/>
      <c r="G109" s="254"/>
    </row>
    <row r="113" spans="3:3" x14ac:dyDescent="0.25">
      <c r="C113" s="194">
        <f ca="1">+C113:C116</f>
        <v>0</v>
      </c>
    </row>
  </sheetData>
  <mergeCells count="8">
    <mergeCell ref="A108:G109"/>
    <mergeCell ref="A1:G1"/>
    <mergeCell ref="A3:A4"/>
    <mergeCell ref="B3:B4"/>
    <mergeCell ref="C3:C4"/>
    <mergeCell ref="D3:D4"/>
    <mergeCell ref="E3:E4"/>
    <mergeCell ref="F3:G3"/>
  </mergeCells>
  <pageMargins left="0.7" right="0.7" top="0.78740157499999996" bottom="0.78740157499999996" header="0.3" footer="0.3"/>
  <pageSetup paperSize="284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28</vt:i4>
      </vt:variant>
    </vt:vector>
  </HeadingPairs>
  <TitlesOfParts>
    <vt:vector size="31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NazevDilu</vt:lpstr>
      <vt:lpstr>nazevobjektu</vt:lpstr>
      <vt:lpstr>nazevstavby</vt:lpstr>
      <vt:lpstr>Rekapitulace!Názvy_tisku</vt:lpstr>
      <vt:lpstr>Objednatel</vt:lpstr>
      <vt:lpstr>'Krycí list'!Oblast_tisku</vt:lpstr>
      <vt:lpstr>Rekapitulace!Oblast_tisku</vt:lpstr>
      <vt:lpstr>PocetMJ</vt:lpstr>
      <vt:lpstr>Poznamka</vt:lpstr>
      <vt:lpstr>Projektant</vt:lpstr>
      <vt:lpstr>PSV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Štěpán</dc:creator>
  <cp:lastModifiedBy>Miroslav Kadrnožka</cp:lastModifiedBy>
  <cp:lastPrinted>2015-01-29T13:42:22Z</cp:lastPrinted>
  <dcterms:created xsi:type="dcterms:W3CDTF">2015-01-04T14:19:24Z</dcterms:created>
  <dcterms:modified xsi:type="dcterms:W3CDTF">2019-04-26T12:45:47Z</dcterms:modified>
</cp:coreProperties>
</file>